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آقای فرجی\"/>
    </mc:Choice>
  </mc:AlternateContent>
  <bookViews>
    <workbookView xWindow="0" yWindow="0" windowWidth="19320" windowHeight="12120" activeTab="6"/>
  </bookViews>
  <sheets>
    <sheet name="تولید آب " sheetId="8" r:id="rId1"/>
    <sheet name="خدمات" sheetId="5" r:id="rId2"/>
    <sheet name="تولید برق " sheetId="2" r:id="rId3"/>
    <sheet name="حق النظاره و خدمات " sheetId="3" r:id="rId4"/>
    <sheet name="اداری و عمومی " sheetId="4" r:id="rId5"/>
    <sheet name="جدول سهم دهی " sheetId="6" r:id="rId6"/>
    <sheet name="قیمت تمام شده" sheetId="9" r:id="rId7"/>
    <sheet name="بهای تمام شده محاسباتی (3)" sheetId="10" r:id="rId8"/>
    <sheet name="بهای تمام شده محاسباتی (2)" sheetId="7" r:id="rId9"/>
  </sheets>
  <externalReferences>
    <externalReference r:id="rId10"/>
    <externalReference r:id="rId11"/>
    <externalReference r:id="rId1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9" l="1"/>
  <c r="C29" i="9"/>
  <c r="C28" i="9"/>
  <c r="C27" i="9"/>
  <c r="C25" i="9"/>
  <c r="G253" i="8"/>
  <c r="M30" i="9" l="1"/>
  <c r="M25" i="9"/>
  <c r="L27" i="9"/>
  <c r="F60" i="4"/>
  <c r="E60" i="4"/>
  <c r="F58" i="4"/>
  <c r="E58" i="4"/>
  <c r="F55" i="4"/>
  <c r="E55" i="4"/>
  <c r="F53" i="4"/>
  <c r="E53" i="4"/>
  <c r="F49" i="4"/>
  <c r="E49" i="4"/>
  <c r="F47" i="4"/>
  <c r="E47" i="4"/>
  <c r="F42" i="4"/>
  <c r="E42" i="4"/>
  <c r="F38" i="4"/>
  <c r="E38" i="4"/>
  <c r="F31" i="4"/>
  <c r="E31" i="4"/>
  <c r="F27" i="4"/>
  <c r="E27" i="4"/>
  <c r="F24" i="4"/>
  <c r="E24" i="4"/>
  <c r="F17" i="4"/>
  <c r="E17" i="4"/>
  <c r="F13" i="4"/>
  <c r="E13" i="4"/>
  <c r="I29" i="9"/>
  <c r="I27" i="9"/>
  <c r="H30" i="9"/>
  <c r="H28" i="9"/>
  <c r="F377" i="3"/>
  <c r="E377" i="3"/>
  <c r="F370" i="3"/>
  <c r="E370" i="3"/>
  <c r="F359" i="3"/>
  <c r="E359" i="3"/>
  <c r="F352" i="3"/>
  <c r="E352" i="3"/>
  <c r="F333" i="3"/>
  <c r="E333" i="3"/>
  <c r="F326" i="3"/>
  <c r="E326" i="3"/>
  <c r="F301" i="3"/>
  <c r="E301" i="3"/>
  <c r="F275" i="3"/>
  <c r="E275" i="3"/>
  <c r="F224" i="3"/>
  <c r="E224" i="3"/>
  <c r="F199" i="3"/>
  <c r="E199" i="3"/>
  <c r="F174" i="3"/>
  <c r="E174" i="3"/>
  <c r="F123" i="3"/>
  <c r="E123" i="3"/>
  <c r="F97" i="3"/>
  <c r="E97" i="3"/>
  <c r="F29" i="9"/>
  <c r="N9" i="10"/>
  <c r="E28" i="9"/>
  <c r="E27" i="9"/>
  <c r="E25" i="9"/>
  <c r="F32" i="2"/>
  <c r="E32" i="2"/>
  <c r="F29" i="2"/>
  <c r="E29" i="2"/>
  <c r="F24" i="2"/>
  <c r="E24" i="2"/>
  <c r="F21" i="2"/>
  <c r="E21" i="2"/>
  <c r="F18" i="2"/>
  <c r="E18" i="2"/>
  <c r="F13" i="2"/>
  <c r="E13" i="2"/>
  <c r="F10" i="2"/>
  <c r="E10" i="2"/>
  <c r="F50" i="2"/>
  <c r="H50" i="2"/>
  <c r="E50" i="2"/>
  <c r="F48" i="2"/>
  <c r="E48" i="2"/>
  <c r="F45" i="2"/>
  <c r="E45" i="2"/>
  <c r="F43" i="2"/>
  <c r="E43" i="2"/>
  <c r="F39" i="2"/>
  <c r="E39" i="2"/>
  <c r="F37" i="2"/>
  <c r="E37" i="2"/>
  <c r="P46" i="10"/>
  <c r="H44" i="10"/>
  <c r="H46" i="10" s="1"/>
  <c r="P43" i="10"/>
  <c r="F39" i="10"/>
  <c r="Q35" i="10"/>
  <c r="Q37" i="10" s="1"/>
  <c r="K34" i="10"/>
  <c r="J34" i="10"/>
  <c r="L33" i="10"/>
  <c r="U32" i="10"/>
  <c r="L32" i="10"/>
  <c r="L31" i="10"/>
  <c r="I29" i="10"/>
  <c r="R29" i="10" s="1"/>
  <c r="F29" i="10"/>
  <c r="H29" i="10" s="1"/>
  <c r="E29" i="10"/>
  <c r="O29" i="10" s="1"/>
  <c r="D29" i="10"/>
  <c r="I28" i="10"/>
  <c r="F28" i="10"/>
  <c r="H28" i="10" s="1"/>
  <c r="E28" i="10"/>
  <c r="D28" i="10"/>
  <c r="I27" i="10"/>
  <c r="F27" i="10"/>
  <c r="E27" i="10"/>
  <c r="D27" i="10"/>
  <c r="I26" i="10"/>
  <c r="G26" i="10"/>
  <c r="F26" i="10"/>
  <c r="H26" i="10" s="1"/>
  <c r="E26" i="10"/>
  <c r="D26" i="10"/>
  <c r="I25" i="10"/>
  <c r="F25" i="10"/>
  <c r="H25" i="10" s="1"/>
  <c r="E25" i="10"/>
  <c r="D25" i="10"/>
  <c r="I24" i="10"/>
  <c r="M27" i="9" s="1"/>
  <c r="F24" i="10"/>
  <c r="H24" i="10" s="1"/>
  <c r="E24" i="10"/>
  <c r="D24" i="10"/>
  <c r="I23" i="10"/>
  <c r="R23" i="10" s="1"/>
  <c r="F23" i="10"/>
  <c r="E23" i="10"/>
  <c r="D23" i="10"/>
  <c r="I22" i="10"/>
  <c r="R22" i="10" s="1"/>
  <c r="G22" i="10"/>
  <c r="F22" i="10"/>
  <c r="H22" i="10" s="1"/>
  <c r="E22" i="10"/>
  <c r="D22" i="10"/>
  <c r="I21" i="10"/>
  <c r="I30" i="10" s="1"/>
  <c r="F21" i="10"/>
  <c r="E21" i="10"/>
  <c r="D21" i="10"/>
  <c r="E17" i="10"/>
  <c r="E38" i="9" s="1"/>
  <c r="D17" i="10"/>
  <c r="I16" i="10"/>
  <c r="L25" i="9" s="1"/>
  <c r="F16" i="10"/>
  <c r="E16" i="10"/>
  <c r="D16" i="10"/>
  <c r="I15" i="10"/>
  <c r="L30" i="9" s="1"/>
  <c r="G15" i="10"/>
  <c r="F15" i="10"/>
  <c r="H15" i="10" s="1"/>
  <c r="E15" i="10"/>
  <c r="E30" i="9" s="1"/>
  <c r="D15" i="10"/>
  <c r="I14" i="10"/>
  <c r="F14" i="10"/>
  <c r="G14" i="10" s="1"/>
  <c r="E14" i="10"/>
  <c r="D14" i="10"/>
  <c r="N27" i="10" s="1"/>
  <c r="I13" i="10"/>
  <c r="L29" i="9" s="1"/>
  <c r="F13" i="10"/>
  <c r="H13" i="10" s="1"/>
  <c r="E13" i="10"/>
  <c r="E29" i="9" s="1"/>
  <c r="D13" i="10"/>
  <c r="I12" i="10"/>
  <c r="L28" i="9" s="1"/>
  <c r="F12" i="10"/>
  <c r="G12" i="10" s="1"/>
  <c r="E12" i="10"/>
  <c r="E18" i="10" s="1"/>
  <c r="D12" i="10"/>
  <c r="I11" i="10"/>
  <c r="F11" i="10"/>
  <c r="D11" i="10"/>
  <c r="O9" i="10"/>
  <c r="O11" i="10" s="1"/>
  <c r="I8" i="10"/>
  <c r="F8" i="10"/>
  <c r="G8" i="10" s="1"/>
  <c r="E8" i="10"/>
  <c r="D8" i="10"/>
  <c r="I7" i="10"/>
  <c r="F7" i="10"/>
  <c r="E7" i="10"/>
  <c r="D7" i="10"/>
  <c r="I6" i="10"/>
  <c r="F6" i="10"/>
  <c r="F9" i="10" s="1"/>
  <c r="E6" i="10"/>
  <c r="D6" i="10"/>
  <c r="O24" i="10" l="1"/>
  <c r="F27" i="9"/>
  <c r="H7" i="10"/>
  <c r="G7" i="10"/>
  <c r="L7" i="10" s="1"/>
  <c r="H23" i="10"/>
  <c r="G23" i="10"/>
  <c r="O28" i="10"/>
  <c r="F30" i="9"/>
  <c r="G16" i="10"/>
  <c r="H25" i="9"/>
  <c r="D30" i="10"/>
  <c r="R25" i="10"/>
  <c r="M28" i="9"/>
  <c r="H27" i="10"/>
  <c r="G27" i="10"/>
  <c r="L27" i="10" s="1"/>
  <c r="E9" i="10"/>
  <c r="E19" i="10" s="1"/>
  <c r="E34" i="10" s="1"/>
  <c r="L38" i="10" s="1"/>
  <c r="F25" i="9"/>
  <c r="H29" i="9"/>
  <c r="I28" i="9"/>
  <c r="D18" i="10"/>
  <c r="L15" i="10"/>
  <c r="E30" i="10"/>
  <c r="L22" i="10"/>
  <c r="O25" i="10"/>
  <c r="L26" i="10"/>
  <c r="R26" i="10"/>
  <c r="F18" i="10"/>
  <c r="F19" i="10" s="1"/>
  <c r="N29" i="10"/>
  <c r="F30" i="10"/>
  <c r="L23" i="10"/>
  <c r="G24" i="10"/>
  <c r="P24" i="10" s="1"/>
  <c r="O26" i="10"/>
  <c r="R27" i="10"/>
  <c r="G28" i="10"/>
  <c r="P28" i="10" s="1"/>
  <c r="D9" i="10"/>
  <c r="I9" i="10"/>
  <c r="I18" i="10"/>
  <c r="I19" i="10" s="1"/>
  <c r="I34" i="10" s="1"/>
  <c r="G13" i="10"/>
  <c r="L13" i="10" s="1"/>
  <c r="G21" i="10"/>
  <c r="R24" i="10"/>
  <c r="G25" i="10"/>
  <c r="L25" i="10" s="1"/>
  <c r="O27" i="10"/>
  <c r="R28" i="10"/>
  <c r="G29" i="10"/>
  <c r="P29" i="10" s="1"/>
  <c r="F28" i="9"/>
  <c r="H27" i="9"/>
  <c r="I25" i="9"/>
  <c r="I30" i="9"/>
  <c r="M29" i="9"/>
  <c r="D19" i="10"/>
  <c r="D34" i="10" s="1"/>
  <c r="Q26" i="10"/>
  <c r="Q28" i="10"/>
  <c r="F34" i="10"/>
  <c r="H6" i="10"/>
  <c r="H8" i="10"/>
  <c r="L8" i="10" s="1"/>
  <c r="H14" i="10"/>
  <c r="L14" i="10" s="1"/>
  <c r="H16" i="10"/>
  <c r="Q29" i="10" s="1"/>
  <c r="R21" i="10"/>
  <c r="N24" i="10"/>
  <c r="N25" i="10"/>
  <c r="N26" i="10"/>
  <c r="N28" i="10"/>
  <c r="H11" i="10"/>
  <c r="H12" i="10"/>
  <c r="Q25" i="10" s="1"/>
  <c r="G6" i="10"/>
  <c r="G11" i="10"/>
  <c r="H21" i="10"/>
  <c r="H30" i="10" s="1"/>
  <c r="F263" i="5"/>
  <c r="E263" i="5"/>
  <c r="F256" i="5"/>
  <c r="E256" i="5"/>
  <c r="F243" i="5"/>
  <c r="E243" i="5"/>
  <c r="F238" i="5"/>
  <c r="E238" i="5"/>
  <c r="F235" i="5"/>
  <c r="E235" i="5"/>
  <c r="F216" i="5"/>
  <c r="E216" i="5"/>
  <c r="F209" i="5"/>
  <c r="E209" i="5"/>
  <c r="F184" i="5"/>
  <c r="E184" i="5"/>
  <c r="F168" i="5"/>
  <c r="E168" i="5"/>
  <c r="F137" i="5"/>
  <c r="E137" i="5"/>
  <c r="F122" i="5"/>
  <c r="E122" i="5"/>
  <c r="F108" i="5"/>
  <c r="E108" i="5"/>
  <c r="F77" i="5"/>
  <c r="E77" i="5"/>
  <c r="F61" i="5"/>
  <c r="E61" i="5"/>
  <c r="F50" i="8"/>
  <c r="E50" i="8"/>
  <c r="F47" i="8"/>
  <c r="E47" i="8"/>
  <c r="F34" i="8"/>
  <c r="E34" i="8"/>
  <c r="F27" i="8"/>
  <c r="E27" i="8"/>
  <c r="F105" i="8"/>
  <c r="E105" i="8"/>
  <c r="F97" i="8"/>
  <c r="E97" i="8"/>
  <c r="F94" i="8"/>
  <c r="E94" i="8"/>
  <c r="F87" i="8"/>
  <c r="E87" i="8"/>
  <c r="F84" i="8"/>
  <c r="E84" i="8"/>
  <c r="L29" i="10" l="1"/>
  <c r="P25" i="10"/>
  <c r="R30" i="10"/>
  <c r="H9" i="10"/>
  <c r="L12" i="10"/>
  <c r="L28" i="10"/>
  <c r="L24" i="10"/>
  <c r="P26" i="10"/>
  <c r="P30" i="10" s="1"/>
  <c r="H18" i="10"/>
  <c r="G9" i="10"/>
  <c r="P27" i="10"/>
  <c r="G30" i="10"/>
  <c r="O30" i="10"/>
  <c r="C38" i="10"/>
  <c r="L37" i="10"/>
  <c r="L11" i="10"/>
  <c r="G18" i="10"/>
  <c r="G19" i="10" s="1"/>
  <c r="Q27" i="10"/>
  <c r="L21" i="10"/>
  <c r="L6" i="10"/>
  <c r="N30" i="10"/>
  <c r="L16" i="10"/>
  <c r="Q24" i="10"/>
  <c r="L41" i="10"/>
  <c r="I38" i="10"/>
  <c r="D32" i="9"/>
  <c r="D17" i="7"/>
  <c r="D26" i="9"/>
  <c r="D24" i="9"/>
  <c r="G26" i="9"/>
  <c r="G24" i="9"/>
  <c r="N24" i="9"/>
  <c r="J24" i="9"/>
  <c r="O17" i="6"/>
  <c r="R10" i="6"/>
  <c r="R9" i="6"/>
  <c r="I35" i="9" s="1"/>
  <c r="J35" i="9" s="1"/>
  <c r="R8" i="6"/>
  <c r="R7" i="6"/>
  <c r="Q10" i="6"/>
  <c r="Q9" i="6"/>
  <c r="Q8" i="6"/>
  <c r="Q7" i="6"/>
  <c r="N21" i="9"/>
  <c r="J21" i="9"/>
  <c r="G21" i="9"/>
  <c r="O21" i="9" s="1"/>
  <c r="M10" i="6"/>
  <c r="M9" i="6"/>
  <c r="M8" i="6"/>
  <c r="M7" i="6"/>
  <c r="C22" i="9" s="1"/>
  <c r="D22" i="9" s="1"/>
  <c r="L10" i="6"/>
  <c r="L9" i="6"/>
  <c r="L8" i="6"/>
  <c r="L7" i="6"/>
  <c r="C20" i="9" s="1"/>
  <c r="G34" i="10" l="1"/>
  <c r="M34" i="9"/>
  <c r="N34" i="9" s="1"/>
  <c r="M33" i="9"/>
  <c r="M35" i="9"/>
  <c r="N35" i="9" s="1"/>
  <c r="L9" i="10"/>
  <c r="M20" i="9"/>
  <c r="N20" i="9" s="1"/>
  <c r="M22" i="9"/>
  <c r="N22" i="9" s="1"/>
  <c r="L30" i="10"/>
  <c r="H19" i="10"/>
  <c r="I22" i="9"/>
  <c r="J22" i="9" s="1"/>
  <c r="I20" i="9"/>
  <c r="J20" i="9" s="1"/>
  <c r="I34" i="9"/>
  <c r="J34" i="9" s="1"/>
  <c r="F20" i="9"/>
  <c r="G20" i="9" s="1"/>
  <c r="F22" i="9"/>
  <c r="G22" i="9" s="1"/>
  <c r="F34" i="9"/>
  <c r="G34" i="9" s="1"/>
  <c r="F35" i="9"/>
  <c r="G35" i="9" s="1"/>
  <c r="C34" i="9"/>
  <c r="C44" i="9"/>
  <c r="C35" i="9"/>
  <c r="D35" i="9" s="1"/>
  <c r="C45" i="9"/>
  <c r="L18" i="10"/>
  <c r="Q30" i="10"/>
  <c r="M11" i="6"/>
  <c r="M12" i="6" s="1"/>
  <c r="L11" i="6"/>
  <c r="L12" i="6" s="1"/>
  <c r="D20" i="9"/>
  <c r="Q11" i="6"/>
  <c r="R11" i="6"/>
  <c r="O24" i="9"/>
  <c r="C36" i="9" l="1"/>
  <c r="N18" i="6"/>
  <c r="N19" i="6" s="1"/>
  <c r="H34" i="10"/>
  <c r="L40" i="10" s="1"/>
  <c r="L19" i="10"/>
  <c r="L39" i="10"/>
  <c r="L42" i="10" s="1"/>
  <c r="G37" i="10"/>
  <c r="G39" i="10" s="1"/>
  <c r="O35" i="9"/>
  <c r="D34" i="9"/>
  <c r="M18" i="6"/>
  <c r="M19" i="6" s="1"/>
  <c r="O22" i="9"/>
  <c r="L18" i="6"/>
  <c r="L19" i="6" s="1"/>
  <c r="O20" i="9"/>
  <c r="K18" i="6" l="1"/>
  <c r="K19" i="6" s="1"/>
  <c r="O34" i="9"/>
  <c r="I37" i="10"/>
  <c r="I39" i="10" s="1"/>
  <c r="L34" i="10"/>
  <c r="E31" i="9"/>
  <c r="H31" i="9"/>
  <c r="K31" i="9"/>
  <c r="L31" i="9"/>
  <c r="K36" i="9"/>
  <c r="D44" i="9" l="1"/>
  <c r="D45" i="9"/>
  <c r="N44" i="9" l="1"/>
  <c r="N45" i="9"/>
  <c r="N38" i="9"/>
  <c r="G28" i="4"/>
  <c r="J44" i="9"/>
  <c r="O44" i="9" s="1"/>
  <c r="J45" i="9"/>
  <c r="O45" i="9" s="1"/>
  <c r="J26" i="9"/>
  <c r="O26" i="9" s="1"/>
  <c r="G38" i="9"/>
  <c r="D38" i="9"/>
  <c r="E75" i="8"/>
  <c r="F68" i="8"/>
  <c r="F75" i="8" s="1"/>
  <c r="E68" i="8"/>
  <c r="F56" i="8"/>
  <c r="E56" i="8"/>
  <c r="F102" i="8"/>
  <c r="E102" i="8"/>
  <c r="O5" i="9"/>
  <c r="K6" i="9"/>
  <c r="O12" i="9"/>
  <c r="K13" i="9"/>
  <c r="K23" i="9" s="1"/>
  <c r="K39" i="9" s="1"/>
  <c r="O19" i="9"/>
  <c r="O37" i="9"/>
  <c r="K46" i="9"/>
  <c r="F258" i="8"/>
  <c r="E258" i="8"/>
  <c r="G257" i="8"/>
  <c r="G256" i="8"/>
  <c r="G255" i="8"/>
  <c r="G254" i="8"/>
  <c r="F253" i="8"/>
  <c r="E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H253" i="8" s="1"/>
  <c r="F205" i="8"/>
  <c r="E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205" i="8" s="1"/>
  <c r="H205" i="8" s="1"/>
  <c r="F182" i="8"/>
  <c r="E182" i="8"/>
  <c r="G181" i="8"/>
  <c r="G180" i="8"/>
  <c r="G179" i="8"/>
  <c r="G178" i="8"/>
  <c r="G177" i="8"/>
  <c r="G176" i="8"/>
  <c r="G175" i="8"/>
  <c r="G174" i="8"/>
  <c r="G173" i="8"/>
  <c r="G172" i="8"/>
  <c r="G182" i="8" s="1"/>
  <c r="H182" i="8" s="1"/>
  <c r="G171" i="8"/>
  <c r="G170" i="8"/>
  <c r="G169" i="8"/>
  <c r="F168" i="8"/>
  <c r="E168" i="8"/>
  <c r="G167" i="8"/>
  <c r="G166" i="8"/>
  <c r="G165" i="8"/>
  <c r="G164" i="8"/>
  <c r="G163" i="8"/>
  <c r="F162" i="8"/>
  <c r="E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F139" i="8"/>
  <c r="E139" i="8"/>
  <c r="G138" i="8"/>
  <c r="G137" i="8"/>
  <c r="G136" i="8"/>
  <c r="G135" i="8"/>
  <c r="G134" i="8"/>
  <c r="G133" i="8"/>
  <c r="G132" i="8"/>
  <c r="G131" i="8"/>
  <c r="F130" i="8"/>
  <c r="E130" i="8"/>
  <c r="G129" i="8"/>
  <c r="G128" i="8"/>
  <c r="G127" i="8"/>
  <c r="G126" i="8"/>
  <c r="G125" i="8"/>
  <c r="G124" i="8"/>
  <c r="G123" i="8"/>
  <c r="G122" i="8"/>
  <c r="G121" i="8"/>
  <c r="G120" i="8"/>
  <c r="G130" i="8" s="1"/>
  <c r="H130" i="8" s="1"/>
  <c r="G119" i="8"/>
  <c r="G118" i="8"/>
  <c r="G117" i="8"/>
  <c r="F116" i="8"/>
  <c r="E116" i="8"/>
  <c r="G115" i="8"/>
  <c r="G114" i="8"/>
  <c r="G113" i="8"/>
  <c r="G112" i="8"/>
  <c r="G111" i="8"/>
  <c r="G110" i="8"/>
  <c r="G109" i="8"/>
  <c r="G108" i="8"/>
  <c r="G107" i="8"/>
  <c r="G106" i="8"/>
  <c r="G104" i="8"/>
  <c r="G103" i="8"/>
  <c r="G101" i="8"/>
  <c r="G100" i="8"/>
  <c r="G99" i="8"/>
  <c r="G98" i="8"/>
  <c r="G102" i="8" s="1"/>
  <c r="H102" i="8" s="1"/>
  <c r="B42" i="9" s="1"/>
  <c r="G96" i="8"/>
  <c r="G95" i="8"/>
  <c r="G97" i="8" s="1"/>
  <c r="H97" i="8" s="1"/>
  <c r="B10" i="9" s="1"/>
  <c r="G93" i="8"/>
  <c r="G92" i="8"/>
  <c r="G91" i="8"/>
  <c r="G90" i="8"/>
  <c r="G89" i="8"/>
  <c r="G88" i="8"/>
  <c r="G86" i="8"/>
  <c r="G85" i="8"/>
  <c r="G87" i="8" s="1"/>
  <c r="H87" i="8" s="1"/>
  <c r="B9" i="9" s="1"/>
  <c r="G83" i="8"/>
  <c r="G82" i="8"/>
  <c r="G81" i="8"/>
  <c r="G80" i="8"/>
  <c r="G79" i="8"/>
  <c r="G78" i="8"/>
  <c r="G77" i="8"/>
  <c r="G76" i="8"/>
  <c r="G74" i="8"/>
  <c r="G73" i="8"/>
  <c r="G72" i="8"/>
  <c r="G71" i="8"/>
  <c r="G70" i="8"/>
  <c r="G69" i="8"/>
  <c r="G67" i="8"/>
  <c r="G66" i="8"/>
  <c r="G65" i="8"/>
  <c r="G64" i="8"/>
  <c r="G63" i="8"/>
  <c r="G62" i="8"/>
  <c r="G61" i="8"/>
  <c r="G60" i="8"/>
  <c r="G59" i="8"/>
  <c r="G58" i="8"/>
  <c r="G57" i="8"/>
  <c r="G68" i="8" s="1"/>
  <c r="H68" i="8" s="1"/>
  <c r="G55" i="8"/>
  <c r="G54" i="8"/>
  <c r="G53" i="8"/>
  <c r="G52" i="8"/>
  <c r="G51" i="8"/>
  <c r="G56" i="8" s="1"/>
  <c r="H56" i="8" s="1"/>
  <c r="B17" i="9" s="1"/>
  <c r="G49" i="8"/>
  <c r="G48" i="8"/>
  <c r="G50" i="8" s="1"/>
  <c r="H50" i="8" s="1"/>
  <c r="G46" i="8"/>
  <c r="G45" i="8"/>
  <c r="G44" i="8"/>
  <c r="G43" i="8"/>
  <c r="G42" i="8"/>
  <c r="G41" i="8"/>
  <c r="G40" i="8"/>
  <c r="G39" i="8"/>
  <c r="G38" i="8"/>
  <c r="G37" i="8"/>
  <c r="G36" i="8"/>
  <c r="G35" i="8"/>
  <c r="G33" i="8"/>
  <c r="G32" i="8"/>
  <c r="G31" i="8"/>
  <c r="G30" i="8"/>
  <c r="G29" i="8"/>
  <c r="G28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B33" i="9" l="1"/>
  <c r="B43" i="9"/>
  <c r="B46" i="9" s="1"/>
  <c r="G116" i="8"/>
  <c r="H116" i="8" s="1"/>
  <c r="G258" i="8"/>
  <c r="G27" i="8"/>
  <c r="H27" i="8" s="1"/>
  <c r="G139" i="8"/>
  <c r="H139" i="8" s="1"/>
  <c r="G162" i="8"/>
  <c r="H162" i="8" s="1"/>
  <c r="G168" i="8"/>
  <c r="H168" i="8" s="1"/>
  <c r="G47" i="8"/>
  <c r="H47" i="8" s="1"/>
  <c r="B18" i="9" s="1"/>
  <c r="G84" i="8"/>
  <c r="H84" i="8" s="1"/>
  <c r="G34" i="8"/>
  <c r="H34" i="8" s="1"/>
  <c r="B16" i="9" s="1"/>
  <c r="G94" i="8"/>
  <c r="H94" i="8" s="1"/>
  <c r="B11" i="9" s="1"/>
  <c r="G105" i="8"/>
  <c r="H105" i="8" s="1"/>
  <c r="I106" i="8" s="1"/>
  <c r="O38" i="9"/>
  <c r="H258" i="8"/>
  <c r="I205" i="8"/>
  <c r="J251" i="8" l="1"/>
  <c r="I84" i="8"/>
  <c r="B7" i="9" s="1"/>
  <c r="B6" i="9" s="1"/>
  <c r="G75" i="8"/>
  <c r="H75" i="8" s="1"/>
  <c r="I75" i="8" s="1"/>
  <c r="D33" i="9"/>
  <c r="D36" i="9" s="1"/>
  <c r="B36" i="9"/>
  <c r="G259" i="8"/>
  <c r="H46" i="7"/>
  <c r="H44" i="7"/>
  <c r="I27" i="8" l="1"/>
  <c r="B14" i="9" s="1"/>
  <c r="B13" i="9" s="1"/>
  <c r="B23" i="9" s="1"/>
  <c r="Q37" i="7"/>
  <c r="Q35" i="7"/>
  <c r="P46" i="7" l="1"/>
  <c r="P43" i="7"/>
  <c r="U32" i="7" l="1"/>
  <c r="B11" i="6" l="1"/>
  <c r="D16" i="7" l="1"/>
  <c r="B25" i="9" s="1"/>
  <c r="D15" i="7"/>
  <c r="B30" i="9" s="1"/>
  <c r="D14" i="7"/>
  <c r="D13" i="7"/>
  <c r="B29" i="9" s="1"/>
  <c r="D12" i="7"/>
  <c r="B28" i="9" s="1"/>
  <c r="D11" i="7"/>
  <c r="D8" i="7"/>
  <c r="D7" i="7"/>
  <c r="D6" i="7"/>
  <c r="N11" i="7" l="1"/>
  <c r="B27" i="9"/>
  <c r="B31" i="9"/>
  <c r="B39" i="9" s="1"/>
  <c r="D18" i="7"/>
  <c r="D9" i="7"/>
  <c r="F39" i="7"/>
  <c r="K34" i="7"/>
  <c r="J34" i="7"/>
  <c r="L33" i="7"/>
  <c r="L32" i="7"/>
  <c r="L31" i="7"/>
  <c r="I9" i="6"/>
  <c r="I15" i="9" s="1"/>
  <c r="I7" i="6"/>
  <c r="I10" i="6"/>
  <c r="M15" i="9" s="1"/>
  <c r="C15" i="9" l="1"/>
  <c r="D15" i="9" s="1"/>
  <c r="I27" i="7"/>
  <c r="N15" i="9"/>
  <c r="F27" i="7"/>
  <c r="H27" i="7" s="1"/>
  <c r="D27" i="7"/>
  <c r="N27" i="7" s="1"/>
  <c r="D19" i="7"/>
  <c r="I8" i="6"/>
  <c r="G27" i="7" l="1"/>
  <c r="F15" i="9"/>
  <c r="G15" i="9" s="1"/>
  <c r="J15" i="9"/>
  <c r="J28" i="9"/>
  <c r="J29" i="9"/>
  <c r="J27" i="9"/>
  <c r="I11" i="6"/>
  <c r="I12" i="6" s="1"/>
  <c r="E27" i="7"/>
  <c r="N25" i="9" l="1"/>
  <c r="J25" i="9"/>
  <c r="L27" i="7"/>
  <c r="F564" i="5" l="1"/>
  <c r="E564" i="5"/>
  <c r="F530" i="5"/>
  <c r="E530" i="5"/>
  <c r="F460" i="5"/>
  <c r="E460" i="5"/>
  <c r="F431" i="5"/>
  <c r="E431" i="5"/>
  <c r="F417" i="5"/>
  <c r="E417" i="5"/>
  <c r="F359" i="5"/>
  <c r="E359" i="5"/>
  <c r="F333" i="5"/>
  <c r="E333" i="5"/>
  <c r="F302" i="5"/>
  <c r="E302" i="5"/>
  <c r="F129" i="4"/>
  <c r="E129" i="4"/>
  <c r="F119" i="4"/>
  <c r="E119" i="4"/>
  <c r="F104" i="4"/>
  <c r="E104" i="4"/>
  <c r="F98" i="4"/>
  <c r="E98" i="4"/>
  <c r="F94" i="4"/>
  <c r="E94" i="4"/>
  <c r="F86" i="4"/>
  <c r="E86" i="4"/>
  <c r="F78" i="4"/>
  <c r="E78" i="4"/>
  <c r="F71" i="4"/>
  <c r="E71" i="4"/>
  <c r="F863" i="3"/>
  <c r="E863" i="3"/>
  <c r="F786" i="3"/>
  <c r="E786" i="3"/>
  <c r="F673" i="3"/>
  <c r="E673" i="3"/>
  <c r="F621" i="3"/>
  <c r="E621" i="3"/>
  <c r="F593" i="3"/>
  <c r="E593" i="3"/>
  <c r="F518" i="3"/>
  <c r="E518" i="3"/>
  <c r="F473" i="3"/>
  <c r="E473" i="3"/>
  <c r="F421" i="3"/>
  <c r="E421" i="3"/>
  <c r="F84" i="2"/>
  <c r="E84" i="2"/>
  <c r="F82" i="2"/>
  <c r="E82" i="2"/>
  <c r="F74" i="2"/>
  <c r="E74" i="2"/>
  <c r="F69" i="2"/>
  <c r="E69" i="2"/>
  <c r="F65" i="2"/>
  <c r="E65" i="2"/>
  <c r="F62" i="2"/>
  <c r="E62" i="2"/>
  <c r="F58" i="2"/>
  <c r="E58" i="2"/>
  <c r="F53" i="2"/>
  <c r="E53" i="2"/>
  <c r="G3" i="4" l="1"/>
  <c r="G4" i="4"/>
  <c r="G5" i="4"/>
  <c r="G6" i="4"/>
  <c r="G7" i="4"/>
  <c r="G8" i="4"/>
  <c r="G9" i="4"/>
  <c r="G10" i="4"/>
  <c r="G11" i="4"/>
  <c r="G12" i="4"/>
  <c r="G14" i="4"/>
  <c r="G15" i="4"/>
  <c r="G16" i="4"/>
  <c r="G18" i="4"/>
  <c r="G19" i="4"/>
  <c r="G20" i="4"/>
  <c r="G21" i="4"/>
  <c r="G22" i="4"/>
  <c r="G23" i="4"/>
  <c r="G25" i="4"/>
  <c r="G26" i="4"/>
  <c r="G29" i="4"/>
  <c r="G31" i="4" s="1"/>
  <c r="H31" i="4" s="1"/>
  <c r="L17" i="9" s="1"/>
  <c r="G30" i="4"/>
  <c r="G32" i="4"/>
  <c r="G33" i="4"/>
  <c r="G34" i="4"/>
  <c r="G35" i="4"/>
  <c r="G36" i="4"/>
  <c r="G37" i="4"/>
  <c r="G39" i="4"/>
  <c r="G42" i="4" s="1"/>
  <c r="G40" i="4"/>
  <c r="G41" i="4"/>
  <c r="G43" i="4"/>
  <c r="G44" i="4"/>
  <c r="G45" i="4"/>
  <c r="G46" i="4"/>
  <c r="G48" i="4"/>
  <c r="G50" i="4"/>
  <c r="G53" i="4" s="1"/>
  <c r="G51" i="4"/>
  <c r="G52" i="4"/>
  <c r="G54" i="4"/>
  <c r="G56" i="4"/>
  <c r="G58" i="4" s="1"/>
  <c r="G57" i="4"/>
  <c r="G59" i="4"/>
  <c r="G60" i="4" s="1"/>
  <c r="G61" i="4"/>
  <c r="G62" i="4"/>
  <c r="G63" i="4"/>
  <c r="G64" i="4"/>
  <c r="G65" i="4"/>
  <c r="G66" i="4"/>
  <c r="G67" i="4"/>
  <c r="G68" i="4"/>
  <c r="G69" i="4"/>
  <c r="G70" i="4"/>
  <c r="G72" i="4"/>
  <c r="G73" i="4"/>
  <c r="G74" i="4"/>
  <c r="G75" i="4"/>
  <c r="G76" i="4"/>
  <c r="G77" i="4"/>
  <c r="G79" i="4"/>
  <c r="G80" i="4"/>
  <c r="G81" i="4"/>
  <c r="G82" i="4"/>
  <c r="G83" i="4"/>
  <c r="G84" i="4"/>
  <c r="G85" i="4"/>
  <c r="G87" i="4"/>
  <c r="G88" i="4"/>
  <c r="G89" i="4"/>
  <c r="G90" i="4"/>
  <c r="G91" i="4"/>
  <c r="G92" i="4"/>
  <c r="G93" i="4"/>
  <c r="G95" i="4"/>
  <c r="G96" i="4"/>
  <c r="G97" i="4"/>
  <c r="G99" i="4"/>
  <c r="G100" i="4"/>
  <c r="G101" i="4"/>
  <c r="G102" i="4"/>
  <c r="G103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20" i="4"/>
  <c r="G121" i="4"/>
  <c r="G122" i="4"/>
  <c r="G123" i="4"/>
  <c r="G124" i="4"/>
  <c r="G125" i="4"/>
  <c r="G126" i="4"/>
  <c r="G127" i="4"/>
  <c r="G128" i="4"/>
  <c r="G2" i="4"/>
  <c r="G13" i="4" s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10" i="5"/>
  <c r="G216" i="5" s="1"/>
  <c r="G211" i="5"/>
  <c r="G212" i="5"/>
  <c r="G213" i="5"/>
  <c r="G214" i="5"/>
  <c r="G215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6" i="5"/>
  <c r="G238" i="5" s="1"/>
  <c r="H238" i="5" s="1"/>
  <c r="G237" i="5"/>
  <c r="G239" i="5"/>
  <c r="G240" i="5"/>
  <c r="G241" i="5"/>
  <c r="G242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7" i="5"/>
  <c r="G258" i="5"/>
  <c r="G259" i="5"/>
  <c r="G260" i="5"/>
  <c r="G261" i="5"/>
  <c r="G262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2" i="5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7" i="3"/>
  <c r="G328" i="3"/>
  <c r="G329" i="3"/>
  <c r="G330" i="3"/>
  <c r="G331" i="3"/>
  <c r="G332" i="3"/>
  <c r="G334" i="3"/>
  <c r="G352" i="3" s="1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3" i="3"/>
  <c r="G354" i="3"/>
  <c r="G355" i="3"/>
  <c r="G356" i="3"/>
  <c r="G357" i="3"/>
  <c r="G358" i="3"/>
  <c r="G360" i="3"/>
  <c r="G361" i="3"/>
  <c r="G362" i="3"/>
  <c r="G363" i="3"/>
  <c r="G364" i="3"/>
  <c r="G365" i="3"/>
  <c r="G366" i="3"/>
  <c r="G367" i="3"/>
  <c r="G368" i="3"/>
  <c r="G369" i="3"/>
  <c r="G371" i="3"/>
  <c r="G372" i="3"/>
  <c r="G373" i="3"/>
  <c r="G374" i="3"/>
  <c r="G375" i="3"/>
  <c r="G376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2" i="3"/>
  <c r="F864" i="3"/>
  <c r="E864" i="3"/>
  <c r="G3" i="2"/>
  <c r="G4" i="2"/>
  <c r="G5" i="2"/>
  <c r="G6" i="2"/>
  <c r="G7" i="2"/>
  <c r="G8" i="2"/>
  <c r="G9" i="2"/>
  <c r="G11" i="2"/>
  <c r="G13" i="2" s="1"/>
  <c r="H13" i="2" s="1"/>
  <c r="E16" i="9" s="1"/>
  <c r="G12" i="2"/>
  <c r="G14" i="2"/>
  <c r="G15" i="2"/>
  <c r="G16" i="2"/>
  <c r="G17" i="2"/>
  <c r="G19" i="2"/>
  <c r="G20" i="2"/>
  <c r="G22" i="2"/>
  <c r="G24" i="2" s="1"/>
  <c r="H24" i="2" s="1"/>
  <c r="E17" i="9" s="1"/>
  <c r="G23" i="2"/>
  <c r="G25" i="2"/>
  <c r="G26" i="2"/>
  <c r="G27" i="2"/>
  <c r="G28" i="2"/>
  <c r="G30" i="2"/>
  <c r="G31" i="2"/>
  <c r="G33" i="2"/>
  <c r="G37" i="2" s="1"/>
  <c r="G34" i="2"/>
  <c r="G35" i="2"/>
  <c r="G36" i="2"/>
  <c r="G38" i="2"/>
  <c r="G40" i="2"/>
  <c r="G41" i="2"/>
  <c r="G42" i="2"/>
  <c r="G44" i="2"/>
  <c r="G46" i="2"/>
  <c r="G47" i="2"/>
  <c r="G49" i="2"/>
  <c r="G50" i="2" s="1"/>
  <c r="G51" i="2"/>
  <c r="G52" i="2"/>
  <c r="G54" i="2"/>
  <c r="G55" i="2"/>
  <c r="G56" i="2"/>
  <c r="G57" i="2"/>
  <c r="G59" i="2"/>
  <c r="G60" i="2"/>
  <c r="G61" i="2"/>
  <c r="G63" i="2"/>
  <c r="G64" i="2"/>
  <c r="G66" i="2"/>
  <c r="G67" i="2"/>
  <c r="G68" i="2"/>
  <c r="G70" i="2"/>
  <c r="G71" i="2"/>
  <c r="G72" i="2"/>
  <c r="G73" i="2"/>
  <c r="G75" i="2"/>
  <c r="G76" i="2"/>
  <c r="G77" i="2"/>
  <c r="G78" i="2"/>
  <c r="G79" i="2"/>
  <c r="G80" i="2"/>
  <c r="G81" i="2"/>
  <c r="G83" i="2"/>
  <c r="G84" i="2" s="1"/>
  <c r="G2" i="2"/>
  <c r="G370" i="3" l="1"/>
  <c r="H370" i="3" s="1"/>
  <c r="G564" i="5"/>
  <c r="H564" i="5" s="1"/>
  <c r="G24" i="4"/>
  <c r="H24" i="4" s="1"/>
  <c r="L18" i="9" s="1"/>
  <c r="G224" i="3"/>
  <c r="G199" i="3"/>
  <c r="G530" i="5"/>
  <c r="H530" i="5" s="1"/>
  <c r="G168" i="5"/>
  <c r="H168" i="5" s="1"/>
  <c r="P5" i="6" s="1"/>
  <c r="G77" i="5"/>
  <c r="G55" i="4"/>
  <c r="H55" i="4" s="1"/>
  <c r="L10" i="9" s="1"/>
  <c r="H49" i="4"/>
  <c r="L9" i="9" s="1"/>
  <c r="G49" i="4"/>
  <c r="G47" i="4"/>
  <c r="G45" i="2"/>
  <c r="H45" i="2" s="1"/>
  <c r="E10" i="9" s="1"/>
  <c r="G275" i="3"/>
  <c r="H275" i="3" s="1"/>
  <c r="G10" i="2"/>
  <c r="H10" i="2" s="1"/>
  <c r="G32" i="2"/>
  <c r="H32" i="2" s="1"/>
  <c r="G18" i="2"/>
  <c r="H18" i="2" s="1"/>
  <c r="E18" i="9" s="1"/>
  <c r="G377" i="3"/>
  <c r="G359" i="3"/>
  <c r="G333" i="3"/>
  <c r="H333" i="3" s="1"/>
  <c r="H9" i="9" s="1"/>
  <c r="H326" i="3"/>
  <c r="G326" i="3"/>
  <c r="G263" i="5"/>
  <c r="G256" i="5"/>
  <c r="H256" i="5" s="1"/>
  <c r="O5" i="6" s="1"/>
  <c r="G243" i="5"/>
  <c r="H243" i="5" s="1"/>
  <c r="F5" i="6" s="1"/>
  <c r="G235" i="5"/>
  <c r="H235" i="5" s="1"/>
  <c r="G5" i="6" s="1"/>
  <c r="G108" i="5"/>
  <c r="G38" i="4"/>
  <c r="H38" i="4" s="1"/>
  <c r="G27" i="4"/>
  <c r="H27" i="4" s="1"/>
  <c r="G39" i="2"/>
  <c r="H39" i="2" s="1"/>
  <c r="E9" i="9" s="1"/>
  <c r="G123" i="3"/>
  <c r="G209" i="5"/>
  <c r="G122" i="5"/>
  <c r="G29" i="2"/>
  <c r="H29" i="2" s="1"/>
  <c r="G21" i="2"/>
  <c r="H21" i="2" s="1"/>
  <c r="G97" i="3"/>
  <c r="G863" i="3"/>
  <c r="H863" i="3" s="1"/>
  <c r="F16" i="7" s="1"/>
  <c r="G786" i="3"/>
  <c r="H786" i="3" s="1"/>
  <c r="G48" i="2"/>
  <c r="G43" i="2"/>
  <c r="G301" i="3"/>
  <c r="G174" i="3"/>
  <c r="G61" i="5"/>
  <c r="H61" i="5" s="1"/>
  <c r="G184" i="5"/>
  <c r="G137" i="5"/>
  <c r="H137" i="5" s="1"/>
  <c r="K5" i="6" s="1"/>
  <c r="G17" i="4"/>
  <c r="H17" i="4" s="1"/>
  <c r="L16" i="9" s="1"/>
  <c r="H209" i="5"/>
  <c r="H122" i="5"/>
  <c r="H108" i="5"/>
  <c r="N5" i="6" s="1"/>
  <c r="H77" i="5"/>
  <c r="J5" i="6" s="1"/>
  <c r="H216" i="5"/>
  <c r="E5" i="6" s="1"/>
  <c r="G98" i="4"/>
  <c r="H98" i="4" s="1"/>
  <c r="I13" i="7" s="1"/>
  <c r="G119" i="4"/>
  <c r="H119" i="4" s="1"/>
  <c r="G129" i="4"/>
  <c r="H129" i="4" s="1"/>
  <c r="I16" i="7" s="1"/>
  <c r="H47" i="4"/>
  <c r="H58" i="4"/>
  <c r="H13" i="4"/>
  <c r="H53" i="4"/>
  <c r="L11" i="9" s="1"/>
  <c r="H97" i="3"/>
  <c r="I97" i="3" s="1"/>
  <c r="H14" i="9" s="1"/>
  <c r="H224" i="3"/>
  <c r="H17" i="9" s="1"/>
  <c r="H199" i="3"/>
  <c r="H174" i="3"/>
  <c r="H18" i="9" s="1"/>
  <c r="H123" i="3"/>
  <c r="H16" i="9" s="1"/>
  <c r="H359" i="3"/>
  <c r="H10" i="9" s="1"/>
  <c r="H352" i="3"/>
  <c r="H11" i="9" s="1"/>
  <c r="H48" i="2"/>
  <c r="H37" i="2"/>
  <c r="H43" i="2"/>
  <c r="E11" i="9" s="1"/>
  <c r="G53" i="2"/>
  <c r="H53" i="2" s="1"/>
  <c r="G69" i="2"/>
  <c r="H69" i="2" s="1"/>
  <c r="E14" i="7" s="1"/>
  <c r="H84" i="2"/>
  <c r="E17" i="7" s="1"/>
  <c r="G82" i="2"/>
  <c r="H82" i="2" s="1"/>
  <c r="E16" i="7" s="1"/>
  <c r="G74" i="2"/>
  <c r="H74" i="2" s="1"/>
  <c r="I74" i="2" s="1"/>
  <c r="E15" i="7" s="1"/>
  <c r="G460" i="5"/>
  <c r="H460" i="5" s="1"/>
  <c r="G431" i="5"/>
  <c r="H431" i="5" s="1"/>
  <c r="G417" i="5"/>
  <c r="H417" i="5" s="1"/>
  <c r="G359" i="5"/>
  <c r="H359" i="5" s="1"/>
  <c r="G333" i="5"/>
  <c r="H333" i="5" s="1"/>
  <c r="G302" i="5"/>
  <c r="H184" i="5"/>
  <c r="G104" i="4"/>
  <c r="H104" i="4" s="1"/>
  <c r="I14" i="7" s="1"/>
  <c r="R27" i="7" s="1"/>
  <c r="G94" i="4"/>
  <c r="H94" i="4" s="1"/>
  <c r="I12" i="7" s="1"/>
  <c r="G86" i="4"/>
  <c r="G78" i="4"/>
  <c r="H78" i="4" s="1"/>
  <c r="I8" i="7" s="1"/>
  <c r="G71" i="4"/>
  <c r="H71" i="4" s="1"/>
  <c r="H60" i="4"/>
  <c r="I7" i="7" s="1"/>
  <c r="G673" i="3"/>
  <c r="H673" i="3" s="1"/>
  <c r="F14" i="7" s="1"/>
  <c r="G621" i="3"/>
  <c r="H621" i="3" s="1"/>
  <c r="F13" i="7" s="1"/>
  <c r="G593" i="3"/>
  <c r="H593" i="3" s="1"/>
  <c r="F12" i="7" s="1"/>
  <c r="G518" i="3"/>
  <c r="H518" i="3" s="1"/>
  <c r="F11" i="7" s="1"/>
  <c r="G473" i="3"/>
  <c r="H473" i="3" s="1"/>
  <c r="F8" i="7" s="1"/>
  <c r="G421" i="3"/>
  <c r="H421" i="3" s="1"/>
  <c r="I786" i="3" s="1"/>
  <c r="F15" i="7" s="1"/>
  <c r="H377" i="3"/>
  <c r="F7" i="7" s="1"/>
  <c r="G864" i="3"/>
  <c r="H301" i="3"/>
  <c r="F6" i="7" s="1"/>
  <c r="G62" i="2"/>
  <c r="H62" i="2" s="1"/>
  <c r="E12" i="7" s="1"/>
  <c r="G58" i="2"/>
  <c r="H58" i="2" s="1"/>
  <c r="E8" i="7" s="1"/>
  <c r="G65" i="2"/>
  <c r="H65" i="2" s="1"/>
  <c r="E13" i="7" s="1"/>
  <c r="I61" i="5" l="1"/>
  <c r="H5" i="6"/>
  <c r="K9" i="6"/>
  <c r="K10" i="6"/>
  <c r="K7" i="6"/>
  <c r="K8" i="6"/>
  <c r="H13" i="9"/>
  <c r="O9" i="6"/>
  <c r="O8" i="6"/>
  <c r="O7" i="6"/>
  <c r="C42" i="9" s="1"/>
  <c r="D42" i="9" s="1"/>
  <c r="O10" i="6"/>
  <c r="P9" i="6"/>
  <c r="P10" i="6"/>
  <c r="M43" i="9" s="1"/>
  <c r="P8" i="6"/>
  <c r="P7" i="6"/>
  <c r="C43" i="9" s="1"/>
  <c r="D43" i="9" s="1"/>
  <c r="H12" i="7"/>
  <c r="G12" i="7"/>
  <c r="I119" i="4"/>
  <c r="I15" i="7" s="1"/>
  <c r="N8" i="6"/>
  <c r="F18" i="9" s="1"/>
  <c r="G18" i="9" s="1"/>
  <c r="N10" i="6"/>
  <c r="M18" i="9" s="1"/>
  <c r="N18" i="9" s="1"/>
  <c r="N9" i="6"/>
  <c r="I18" i="9" s="1"/>
  <c r="J18" i="9" s="1"/>
  <c r="N7" i="6"/>
  <c r="C18" i="9" s="1"/>
  <c r="D18" i="9" s="1"/>
  <c r="E43" i="9"/>
  <c r="E33" i="9"/>
  <c r="I10" i="2"/>
  <c r="E14" i="9" s="1"/>
  <c r="I11" i="2"/>
  <c r="H13" i="7"/>
  <c r="G13" i="7"/>
  <c r="H185" i="5"/>
  <c r="I13" i="4"/>
  <c r="L14" i="9" s="1"/>
  <c r="E9" i="6"/>
  <c r="E7" i="6"/>
  <c r="E10" i="6"/>
  <c r="E8" i="6"/>
  <c r="G16" i="7"/>
  <c r="H16" i="7"/>
  <c r="L16" i="7" s="1"/>
  <c r="G9" i="6"/>
  <c r="G10" i="6"/>
  <c r="G8" i="6"/>
  <c r="G7" i="6"/>
  <c r="H33" i="9"/>
  <c r="H43" i="9"/>
  <c r="H11" i="7"/>
  <c r="G11" i="7"/>
  <c r="E42" i="9"/>
  <c r="E32" i="9"/>
  <c r="I47" i="4"/>
  <c r="L7" i="9" s="1"/>
  <c r="L6" i="9" s="1"/>
  <c r="L43" i="9"/>
  <c r="N43" i="9" s="1"/>
  <c r="L33" i="9"/>
  <c r="N33" i="9" s="1"/>
  <c r="H8" i="7"/>
  <c r="G8" i="7"/>
  <c r="L8" i="7" s="1"/>
  <c r="G14" i="7"/>
  <c r="P27" i="7" s="1"/>
  <c r="P32" i="7" s="1"/>
  <c r="H14" i="7"/>
  <c r="Q27" i="7" s="1"/>
  <c r="I37" i="2"/>
  <c r="E7" i="9" s="1"/>
  <c r="I38" i="2"/>
  <c r="L42" i="9"/>
  <c r="L46" i="9" s="1"/>
  <c r="L32" i="9"/>
  <c r="I209" i="5"/>
  <c r="C5" i="6" s="1"/>
  <c r="F10" i="6"/>
  <c r="F7" i="6"/>
  <c r="F9" i="6"/>
  <c r="F8" i="6"/>
  <c r="I326" i="3"/>
  <c r="H7" i="9" s="1"/>
  <c r="H6" i="9" s="1"/>
  <c r="H42" i="9"/>
  <c r="H32" i="9"/>
  <c r="E6" i="7"/>
  <c r="H263" i="5"/>
  <c r="D10" i="6" s="1"/>
  <c r="M8" i="9" s="1"/>
  <c r="C9" i="6"/>
  <c r="I7" i="9" s="1"/>
  <c r="H302" i="5"/>
  <c r="I530" i="5" s="1"/>
  <c r="G565" i="5"/>
  <c r="H42" i="4"/>
  <c r="I6" i="7" s="1"/>
  <c r="H86" i="4"/>
  <c r="I11" i="7" s="1"/>
  <c r="H23" i="9"/>
  <c r="F18" i="7"/>
  <c r="H15" i="7"/>
  <c r="G15" i="7"/>
  <c r="L15" i="7" s="1"/>
  <c r="H7" i="7"/>
  <c r="G7" i="7"/>
  <c r="H6" i="7"/>
  <c r="F9" i="7"/>
  <c r="F19" i="7" s="1"/>
  <c r="G6" i="7"/>
  <c r="E7" i="7"/>
  <c r="E9" i="7" s="1"/>
  <c r="E18" i="7"/>
  <c r="L12" i="7"/>
  <c r="O27" i="7"/>
  <c r="G85" i="2"/>
  <c r="L13" i="7"/>
  <c r="E46" i="9" l="1"/>
  <c r="E24" i="7"/>
  <c r="F10" i="9"/>
  <c r="G10" i="9" s="1"/>
  <c r="S5" i="6"/>
  <c r="E4" i="6"/>
  <c r="I11" i="9"/>
  <c r="J11" i="9" s="1"/>
  <c r="F25" i="7"/>
  <c r="M9" i="9"/>
  <c r="N9" i="9" s="1"/>
  <c r="I23" i="7"/>
  <c r="R23" i="7" s="1"/>
  <c r="L13" i="9"/>
  <c r="L23" i="9" s="1"/>
  <c r="E13" i="9"/>
  <c r="M42" i="9"/>
  <c r="M32" i="9"/>
  <c r="M36" i="9" s="1"/>
  <c r="F17" i="9"/>
  <c r="G17" i="9" s="1"/>
  <c r="E29" i="7"/>
  <c r="C7" i="6"/>
  <c r="C7" i="9" s="1"/>
  <c r="D7" i="9" s="1"/>
  <c r="H36" i="9"/>
  <c r="I10" i="9"/>
  <c r="J10" i="9" s="1"/>
  <c r="F24" i="7"/>
  <c r="L36" i="9"/>
  <c r="N32" i="9"/>
  <c r="N36" i="9" s="1"/>
  <c r="C11" i="9"/>
  <c r="D11" i="9" s="1"/>
  <c r="D25" i="7"/>
  <c r="G11" i="6"/>
  <c r="G12" i="6" s="1"/>
  <c r="F43" i="9"/>
  <c r="F33" i="9"/>
  <c r="G33" i="9" s="1"/>
  <c r="H9" i="6"/>
  <c r="H7" i="6"/>
  <c r="H8" i="6"/>
  <c r="H10" i="6"/>
  <c r="C10" i="6"/>
  <c r="I21" i="7" s="1"/>
  <c r="H46" i="9"/>
  <c r="C10" i="9"/>
  <c r="D10" i="9" s="1"/>
  <c r="D24" i="7"/>
  <c r="F11" i="6"/>
  <c r="F12" i="6" s="1"/>
  <c r="F11" i="9"/>
  <c r="G11" i="9" s="1"/>
  <c r="E25" i="7"/>
  <c r="I9" i="9"/>
  <c r="J9" i="9" s="1"/>
  <c r="F23" i="7"/>
  <c r="F32" i="9"/>
  <c r="F42" i="9"/>
  <c r="M17" i="9"/>
  <c r="N17" i="9" s="1"/>
  <c r="I29" i="7"/>
  <c r="R29" i="7" s="1"/>
  <c r="C9" i="9"/>
  <c r="D9" i="9" s="1"/>
  <c r="D23" i="7"/>
  <c r="E11" i="6"/>
  <c r="E12" i="6" s="1"/>
  <c r="C17" i="9"/>
  <c r="D17" i="9" s="1"/>
  <c r="K11" i="6"/>
  <c r="K12" i="6" s="1"/>
  <c r="D29" i="7"/>
  <c r="L14" i="7"/>
  <c r="C8" i="6"/>
  <c r="E21" i="7" s="1"/>
  <c r="M10" i="9"/>
  <c r="N10" i="9" s="1"/>
  <c r="I24" i="7"/>
  <c r="N27" i="9" s="1"/>
  <c r="E36" i="9"/>
  <c r="J43" i="9"/>
  <c r="M11" i="9"/>
  <c r="N11" i="9" s="1"/>
  <c r="I25" i="7"/>
  <c r="F9" i="9"/>
  <c r="G9" i="9" s="1"/>
  <c r="E23" i="7"/>
  <c r="I43" i="9"/>
  <c r="I33" i="9"/>
  <c r="J33" i="9" s="1"/>
  <c r="I32" i="9"/>
  <c r="J32" i="9" s="1"/>
  <c r="I42" i="9"/>
  <c r="I46" i="9" s="1"/>
  <c r="I17" i="9"/>
  <c r="J17" i="9" s="1"/>
  <c r="F29" i="7"/>
  <c r="F7" i="9"/>
  <c r="G7" i="9" s="1"/>
  <c r="J7" i="9"/>
  <c r="I22" i="7"/>
  <c r="R22" i="7" s="1"/>
  <c r="N8" i="9"/>
  <c r="D7" i="6"/>
  <c r="C8" i="9" s="1"/>
  <c r="D8" i="9" s="1"/>
  <c r="D8" i="6"/>
  <c r="F8" i="9" s="1"/>
  <c r="D9" i="6"/>
  <c r="I8" i="9" s="1"/>
  <c r="J10" i="6"/>
  <c r="M16" i="9" s="1"/>
  <c r="J9" i="6"/>
  <c r="I16" i="9" s="1"/>
  <c r="J7" i="6"/>
  <c r="C16" i="9" s="1"/>
  <c r="J8" i="6"/>
  <c r="F16" i="9" s="1"/>
  <c r="F21" i="7"/>
  <c r="G130" i="4"/>
  <c r="I9" i="7"/>
  <c r="I18" i="7"/>
  <c r="R24" i="7"/>
  <c r="L11" i="7"/>
  <c r="L18" i="7" s="1"/>
  <c r="L6" i="7"/>
  <c r="G18" i="7"/>
  <c r="L7" i="7"/>
  <c r="H9" i="7"/>
  <c r="H18" i="7"/>
  <c r="G9" i="7"/>
  <c r="G19" i="7" s="1"/>
  <c r="E19" i="7"/>
  <c r="M7" i="9" l="1"/>
  <c r="N7" i="9" s="1"/>
  <c r="D21" i="7"/>
  <c r="I36" i="9"/>
  <c r="J36" i="9"/>
  <c r="F36" i="9"/>
  <c r="O43" i="9"/>
  <c r="O9" i="9"/>
  <c r="G32" i="9"/>
  <c r="C14" i="9"/>
  <c r="D14" i="9" s="1"/>
  <c r="D26" i="7"/>
  <c r="H11" i="6"/>
  <c r="H12" i="6" s="1"/>
  <c r="G29" i="7"/>
  <c r="P29" i="7" s="1"/>
  <c r="H29" i="7"/>
  <c r="Q29" i="7" s="1"/>
  <c r="L39" i="9"/>
  <c r="G27" i="9"/>
  <c r="O24" i="7"/>
  <c r="J42" i="9"/>
  <c r="O42" i="9" s="1"/>
  <c r="F14" i="9"/>
  <c r="G14" i="9" s="1"/>
  <c r="E26" i="7"/>
  <c r="G23" i="7"/>
  <c r="H23" i="7"/>
  <c r="J46" i="9"/>
  <c r="H25" i="7"/>
  <c r="Q25" i="7" s="1"/>
  <c r="G25" i="7"/>
  <c r="P25" i="7" s="1"/>
  <c r="O10" i="9"/>
  <c r="C11" i="6"/>
  <c r="C12" i="6" s="1"/>
  <c r="N28" i="9"/>
  <c r="R25" i="7"/>
  <c r="D27" i="9"/>
  <c r="O27" i="9" s="1"/>
  <c r="N24" i="7"/>
  <c r="L24" i="7"/>
  <c r="I14" i="9"/>
  <c r="J14" i="9" s="1"/>
  <c r="F26" i="7"/>
  <c r="D28" i="9"/>
  <c r="N25" i="7"/>
  <c r="L25" i="7"/>
  <c r="G24" i="7"/>
  <c r="P24" i="7" s="1"/>
  <c r="H24" i="7"/>
  <c r="Q24" i="7" s="1"/>
  <c r="M46" i="9"/>
  <c r="N46" i="9" s="1"/>
  <c r="N42" i="9"/>
  <c r="O11" i="9"/>
  <c r="N29" i="7"/>
  <c r="D25" i="9"/>
  <c r="E36" i="7"/>
  <c r="F46" i="9"/>
  <c r="G46" i="9" s="1"/>
  <c r="G28" i="9"/>
  <c r="O25" i="7"/>
  <c r="M14" i="9"/>
  <c r="N14" i="9" s="1"/>
  <c r="I26" i="7"/>
  <c r="O33" i="9"/>
  <c r="G25" i="9"/>
  <c r="O29" i="7"/>
  <c r="N6" i="9"/>
  <c r="I19" i="7"/>
  <c r="C6" i="9"/>
  <c r="D6" i="9" s="1"/>
  <c r="O7" i="9"/>
  <c r="D16" i="9"/>
  <c r="M6" i="9"/>
  <c r="I28" i="7"/>
  <c r="I30" i="7" s="1"/>
  <c r="F28" i="7"/>
  <c r="I31" i="9" s="1"/>
  <c r="F22" i="7"/>
  <c r="H22" i="7" s="1"/>
  <c r="E22" i="7"/>
  <c r="G8" i="9"/>
  <c r="G6" i="9" s="1"/>
  <c r="E28" i="7"/>
  <c r="G16" i="9"/>
  <c r="D22" i="7"/>
  <c r="N7" i="7" s="1"/>
  <c r="S7" i="6"/>
  <c r="S8" i="6"/>
  <c r="S9" i="6"/>
  <c r="S10" i="6"/>
  <c r="D11" i="6"/>
  <c r="D12" i="6" s="1"/>
  <c r="N11" i="6"/>
  <c r="N12" i="6" s="1"/>
  <c r="H21" i="7"/>
  <c r="G21" i="7"/>
  <c r="D28" i="7"/>
  <c r="J11" i="6"/>
  <c r="J12" i="6" s="1"/>
  <c r="R21" i="7"/>
  <c r="H39" i="9"/>
  <c r="H19" i="7"/>
  <c r="L9" i="7"/>
  <c r="E6" i="9"/>
  <c r="E23" i="9" s="1"/>
  <c r="L23" i="7" l="1"/>
  <c r="O46" i="9"/>
  <c r="O28" i="9"/>
  <c r="O25" i="9"/>
  <c r="O32" i="9"/>
  <c r="O36" i="9" s="1"/>
  <c r="G36" i="9"/>
  <c r="C13" i="9"/>
  <c r="D13" i="9" s="1"/>
  <c r="D23" i="9" s="1"/>
  <c r="I13" i="9"/>
  <c r="G29" i="9"/>
  <c r="O26" i="7"/>
  <c r="N29" i="9"/>
  <c r="R26" i="7"/>
  <c r="L29" i="7"/>
  <c r="G26" i="7"/>
  <c r="P26" i="7" s="1"/>
  <c r="H26" i="7"/>
  <c r="Q26" i="7" s="1"/>
  <c r="D29" i="9"/>
  <c r="N26" i="7"/>
  <c r="I34" i="7"/>
  <c r="I38" i="7" s="1"/>
  <c r="D36" i="7"/>
  <c r="J8" i="9"/>
  <c r="O8" i="9" s="1"/>
  <c r="I6" i="9"/>
  <c r="J6" i="9" s="1"/>
  <c r="O6" i="9" s="1"/>
  <c r="J16" i="9"/>
  <c r="J13" i="9" s="1"/>
  <c r="M13" i="9"/>
  <c r="M23" i="9" s="1"/>
  <c r="N16" i="9"/>
  <c r="N13" i="9" s="1"/>
  <c r="N23" i="9" s="1"/>
  <c r="H28" i="7"/>
  <c r="Q28" i="7" s="1"/>
  <c r="F6" i="9"/>
  <c r="F30" i="7"/>
  <c r="F34" i="7" s="1"/>
  <c r="G28" i="7"/>
  <c r="P28" i="7" s="1"/>
  <c r="P30" i="7" s="1"/>
  <c r="R28" i="7"/>
  <c r="M31" i="9"/>
  <c r="G22" i="7"/>
  <c r="J30" i="9"/>
  <c r="J31" i="9" s="1"/>
  <c r="O28" i="7"/>
  <c r="O30" i="7" s="1"/>
  <c r="E30" i="7"/>
  <c r="E34" i="7" s="1"/>
  <c r="L38" i="7" s="1"/>
  <c r="F13" i="9"/>
  <c r="D30" i="7"/>
  <c r="D34" i="7" s="1"/>
  <c r="L37" i="7" s="1"/>
  <c r="L21" i="7"/>
  <c r="S11" i="6"/>
  <c r="N28" i="7"/>
  <c r="N30" i="7" s="1"/>
  <c r="L19" i="7"/>
  <c r="R30" i="7" l="1"/>
  <c r="C23" i="9"/>
  <c r="O29" i="9"/>
  <c r="L41" i="7"/>
  <c r="Q30" i="7"/>
  <c r="L26" i="7"/>
  <c r="H30" i="7"/>
  <c r="H34" i="7" s="1"/>
  <c r="D30" i="9"/>
  <c r="D31" i="9" s="1"/>
  <c r="D39" i="9" s="1"/>
  <c r="C31" i="9"/>
  <c r="C39" i="9" s="1"/>
  <c r="F31" i="9"/>
  <c r="G30" i="9"/>
  <c r="G31" i="9" s="1"/>
  <c r="P35" i="7"/>
  <c r="F23" i="9"/>
  <c r="G30" i="7"/>
  <c r="G34" i="7" s="1"/>
  <c r="L39" i="7" s="1"/>
  <c r="I23" i="9"/>
  <c r="I39" i="9" s="1"/>
  <c r="L22" i="7"/>
  <c r="L28" i="7"/>
  <c r="N30" i="9"/>
  <c r="N31" i="9" s="1"/>
  <c r="N39" i="9" s="1"/>
  <c r="L40" i="7"/>
  <c r="E39" i="9"/>
  <c r="C38" i="7"/>
  <c r="L30" i="7" l="1"/>
  <c r="G37" i="7"/>
  <c r="G39" i="7" s="1"/>
  <c r="L34" i="7"/>
  <c r="I37" i="7"/>
  <c r="I39" i="7" s="1"/>
  <c r="L42" i="7"/>
  <c r="O30" i="9"/>
  <c r="O31" i="9" s="1"/>
  <c r="M39" i="9"/>
  <c r="F39" i="9"/>
  <c r="O16" i="9" l="1"/>
  <c r="O14" i="9"/>
  <c r="O18" i="9"/>
  <c r="O17" i="9"/>
  <c r="O15" i="9"/>
  <c r="G13" i="9"/>
  <c r="G23" i="9" l="1"/>
  <c r="G39" i="9" s="1"/>
  <c r="J23" i="9"/>
  <c r="J39" i="9" s="1"/>
  <c r="O49" i="9"/>
  <c r="O23" i="9" l="1"/>
  <c r="O39" i="9" s="1"/>
  <c r="O13" i="9"/>
</calcChain>
</file>

<file path=xl/sharedStrings.xml><?xml version="1.0" encoding="utf-8"?>
<sst xmlns="http://schemas.openxmlformats.org/spreadsheetml/2006/main" count="7518" uniqueCount="449">
  <si>
    <t>كد حساب</t>
  </si>
  <si>
    <t>شرح حساب</t>
  </si>
  <si>
    <t>كد سطح اول</t>
  </si>
  <si>
    <t>شرح كد سطح اول</t>
  </si>
  <si>
    <t>گردش بدهكار</t>
  </si>
  <si>
    <t>گردش بستانكار</t>
  </si>
  <si>
    <t>711001</t>
  </si>
  <si>
    <t>حقوق پايه كارمندي</t>
  </si>
  <si>
    <t>711002</t>
  </si>
  <si>
    <t>تفاوت تطبيق كارمندي</t>
  </si>
  <si>
    <t>711003</t>
  </si>
  <si>
    <t>فوق العاده هاي حقوق كارمندي</t>
  </si>
  <si>
    <t>711004</t>
  </si>
  <si>
    <t>كمك هزينه عائله مندي وحق اولاد كارمندي</t>
  </si>
  <si>
    <t>711006</t>
  </si>
  <si>
    <t>اضافه كاري كارمندان</t>
  </si>
  <si>
    <t>711007</t>
  </si>
  <si>
    <t>بيمه سهم  كارفرما (كارمندي)</t>
  </si>
  <si>
    <t>711009</t>
  </si>
  <si>
    <t>بيمه هاي عمر، حادثه و مازاد درمان (كارمندي)</t>
  </si>
  <si>
    <t>711011</t>
  </si>
  <si>
    <t>ماموريت (كارمندي)</t>
  </si>
  <si>
    <t>711012</t>
  </si>
  <si>
    <t>عيدي و پاداش (كارمندي)</t>
  </si>
  <si>
    <t>711013</t>
  </si>
  <si>
    <t>بازخريد مرخصي (كارمندي)</t>
  </si>
  <si>
    <t>711014</t>
  </si>
  <si>
    <t>بازخريد سنوات خدمت (كارمندي)</t>
  </si>
  <si>
    <t>711020</t>
  </si>
  <si>
    <t>ساير هزينه هاي حقوق (كارمندي)</t>
  </si>
  <si>
    <t>711201</t>
  </si>
  <si>
    <t>دستمزد طبق قرارداد كارگري</t>
  </si>
  <si>
    <t>711202</t>
  </si>
  <si>
    <t>فوق العاده هاي حقوق طبق قرارداد كارگري</t>
  </si>
  <si>
    <t>711203</t>
  </si>
  <si>
    <t>كمك هزينه مسكن و حق اولاد كارگري</t>
  </si>
  <si>
    <t>711204</t>
  </si>
  <si>
    <t>سايرمزايا طبق قرارداد (كارگري)</t>
  </si>
  <si>
    <t>711205</t>
  </si>
  <si>
    <t>اضافه كاري كارگري</t>
  </si>
  <si>
    <t>711206</t>
  </si>
  <si>
    <t>بيمه بيكاري (كارگري)</t>
  </si>
  <si>
    <t>711207</t>
  </si>
  <si>
    <t>بيمه سهم كارفرما (كارگري)</t>
  </si>
  <si>
    <t>711208</t>
  </si>
  <si>
    <t>بيمه هاي عمر، حادثه و مازاد درمان (كارگري)</t>
  </si>
  <si>
    <t>711211</t>
  </si>
  <si>
    <t>عيدي و  پاداش كارگري</t>
  </si>
  <si>
    <t>711212</t>
  </si>
  <si>
    <t>بازخريد مرخصي كارگري</t>
  </si>
  <si>
    <t>711213</t>
  </si>
  <si>
    <t>بازخريد سنوات خدمت كارگري</t>
  </si>
  <si>
    <t>711220</t>
  </si>
  <si>
    <t>ساير هزينه هاي دستمزد كارگري</t>
  </si>
  <si>
    <t>712002</t>
  </si>
  <si>
    <t>هزينه هاي پوشاك ولوازم ايمني</t>
  </si>
  <si>
    <t>712005</t>
  </si>
  <si>
    <t>هزينه هاي آموزش كاركنان</t>
  </si>
  <si>
    <t>712007</t>
  </si>
  <si>
    <t>هزينه كمكهاي غيرنقدي</t>
  </si>
  <si>
    <t>712009</t>
  </si>
  <si>
    <t>ساير هزينه هاي كاركنان</t>
  </si>
  <si>
    <t>714001</t>
  </si>
  <si>
    <t>هزينه آب و برق مصرفي</t>
  </si>
  <si>
    <t>714002</t>
  </si>
  <si>
    <t>هزينه گاز، سوخت وروغن ساختمان و ماشين آلات</t>
  </si>
  <si>
    <t>714011</t>
  </si>
  <si>
    <t>هزينه بهره برداري از سد ونيروگاه هاي برقآبي</t>
  </si>
  <si>
    <t>714014</t>
  </si>
  <si>
    <t>هزينه تعميرات تاسيسات وتجهيزات سد ونيروگاه</t>
  </si>
  <si>
    <t>714015</t>
  </si>
  <si>
    <t>هزينه تعميرات شبكه هاي آبياري</t>
  </si>
  <si>
    <t>714017</t>
  </si>
  <si>
    <t>هزينه تعميرات ماشين آلات و تجهيزات</t>
  </si>
  <si>
    <t>714018</t>
  </si>
  <si>
    <t>هزينه تعميرات وسائط نقليه</t>
  </si>
  <si>
    <t>714019</t>
  </si>
  <si>
    <t>هزينه تعميرات اثاثه و منصوبات اداري</t>
  </si>
  <si>
    <t>714022</t>
  </si>
  <si>
    <t>هزينه ابزار و لوازم مصرفي</t>
  </si>
  <si>
    <t>714030</t>
  </si>
  <si>
    <t>هزينه هاي پست ، تلفن ، اينترنت وارتباطات</t>
  </si>
  <si>
    <t>714050</t>
  </si>
  <si>
    <t>هزينه ساير خدمات قراردادي</t>
  </si>
  <si>
    <t>714051</t>
  </si>
  <si>
    <t>هزينه مواد مصرفي</t>
  </si>
  <si>
    <t>714053</t>
  </si>
  <si>
    <t>هزينه هاي لوازم مصرفي وملزومات اداري</t>
  </si>
  <si>
    <t>714054</t>
  </si>
  <si>
    <t>هزينه هاي تزئينات، جشن و پذيرايي</t>
  </si>
  <si>
    <t>714055</t>
  </si>
  <si>
    <t>هزينه هاي چاپ، تكثير،كتب و نشريات</t>
  </si>
  <si>
    <t>714099</t>
  </si>
  <si>
    <t>سايرهزينه هاي عملياتي</t>
  </si>
  <si>
    <t>715002</t>
  </si>
  <si>
    <t>هزينه استهلاك ساختمان ومحوطه</t>
  </si>
  <si>
    <t>715003</t>
  </si>
  <si>
    <t>هزينه استهلاك تاسيسات</t>
  </si>
  <si>
    <t>715006</t>
  </si>
  <si>
    <t>هزينه استهلاك اثاثه ومنصوبات اداري</t>
  </si>
  <si>
    <t>715007</t>
  </si>
  <si>
    <t>هزينه استهلاك ابزارولوازم فني</t>
  </si>
  <si>
    <t>718003</t>
  </si>
  <si>
    <t>هزينه سودوكارمزد اصل اوراق مشاركت</t>
  </si>
  <si>
    <t xml:space="preserve">مانده </t>
  </si>
  <si>
    <t>28000104</t>
  </si>
  <si>
    <t>سددرودزن نيروگاه توليد برق</t>
  </si>
  <si>
    <t>28000106</t>
  </si>
  <si>
    <t>سد ملاصدرا</t>
  </si>
  <si>
    <t>28000105</t>
  </si>
  <si>
    <t>نيروگاه شهيد طالبي توليد برق</t>
  </si>
  <si>
    <t>28200601</t>
  </si>
  <si>
    <t>امور منابع آب شيراز</t>
  </si>
  <si>
    <t>28200602</t>
  </si>
  <si>
    <t>امور منابع آب مرودشت</t>
  </si>
  <si>
    <t>28200603</t>
  </si>
  <si>
    <t>امور منابع آب اقليد</t>
  </si>
  <si>
    <t>28200604</t>
  </si>
  <si>
    <t>امور منابع آب جهرم</t>
  </si>
  <si>
    <t>28200605</t>
  </si>
  <si>
    <t>امور منابع آب داراب</t>
  </si>
  <si>
    <t>28200606</t>
  </si>
  <si>
    <t>امور منابع آب لارستان</t>
  </si>
  <si>
    <t>28200607</t>
  </si>
  <si>
    <t>امور منابع آب كازرون</t>
  </si>
  <si>
    <t>28200608</t>
  </si>
  <si>
    <t>امور منابع آب فيروز آباد</t>
  </si>
  <si>
    <t>28200609</t>
  </si>
  <si>
    <t>امور منابع آب فسا</t>
  </si>
  <si>
    <t>28200610</t>
  </si>
  <si>
    <t>امور منابع آب آباده</t>
  </si>
  <si>
    <t>28200611</t>
  </si>
  <si>
    <t>امور منابع آب استهبان</t>
  </si>
  <si>
    <t>28200612</t>
  </si>
  <si>
    <t>امور منابع آب بوانات</t>
  </si>
  <si>
    <t>28200613</t>
  </si>
  <si>
    <t>امور منابع آب سپيدان</t>
  </si>
  <si>
    <t>28200614</t>
  </si>
  <si>
    <t>امور منابع آب پاسارگاد</t>
  </si>
  <si>
    <t>28200615</t>
  </si>
  <si>
    <t>امور منابع آب فراشبند</t>
  </si>
  <si>
    <t>28200617</t>
  </si>
  <si>
    <t>امور منابع آب خنج</t>
  </si>
  <si>
    <t>28200618</t>
  </si>
  <si>
    <t>امور منابع آب ارسنجان</t>
  </si>
  <si>
    <t>28200619</t>
  </si>
  <si>
    <t>امور منابع آب لامرد</t>
  </si>
  <si>
    <t>28200620</t>
  </si>
  <si>
    <t>امور منابع آب ني ريز</t>
  </si>
  <si>
    <t>28200621</t>
  </si>
  <si>
    <t>امور منابع آب قير و كارزين</t>
  </si>
  <si>
    <t>28200622</t>
  </si>
  <si>
    <t>امور منابع آب ممسني</t>
  </si>
  <si>
    <t>28200623</t>
  </si>
  <si>
    <t>امور منابع آب مهر</t>
  </si>
  <si>
    <t>28200624</t>
  </si>
  <si>
    <t>امور منابع آب خرم بيد</t>
  </si>
  <si>
    <t>28200625</t>
  </si>
  <si>
    <t>امور منابع آب خرامه</t>
  </si>
  <si>
    <t>28200626</t>
  </si>
  <si>
    <t>امور منابع آب سروستان</t>
  </si>
  <si>
    <t>28200616</t>
  </si>
  <si>
    <t>امور منابع آب زرين دشت</t>
  </si>
  <si>
    <t>712001</t>
  </si>
  <si>
    <t>هزينه هاي سفر واقامت</t>
  </si>
  <si>
    <t>712003</t>
  </si>
  <si>
    <t>هزينه هاي اياب و ذهاب</t>
  </si>
  <si>
    <t>714013</t>
  </si>
  <si>
    <t>هزينه تعميرات ساختمان ومحوطه</t>
  </si>
  <si>
    <t>28200627</t>
  </si>
  <si>
    <t>امور منابع آب گراش</t>
  </si>
  <si>
    <t>714031</t>
  </si>
  <si>
    <t>هزينه حق الزحمه كارشناس و مشاوره</t>
  </si>
  <si>
    <t>714036</t>
  </si>
  <si>
    <t>هزينه هاي اجاره محل</t>
  </si>
  <si>
    <t>714056</t>
  </si>
  <si>
    <t>هزينه هاي حمل ، تخليه و بارگيري</t>
  </si>
  <si>
    <t>28000161</t>
  </si>
  <si>
    <t>تعميرات برق ايستگاههاي پمپاژ و تصفيه خانه</t>
  </si>
  <si>
    <t>28000181</t>
  </si>
  <si>
    <t>تعميرات مكانيكي ايستگاههاي پمپاژ و تصفيه خانه</t>
  </si>
  <si>
    <t>28000441</t>
  </si>
  <si>
    <t>مطالعات پايه منابع آب</t>
  </si>
  <si>
    <t>28000451</t>
  </si>
  <si>
    <t>معاونت حفاظت و بهره برداري</t>
  </si>
  <si>
    <t>28000461</t>
  </si>
  <si>
    <t>اموربازرگاني و اداره عمومي</t>
  </si>
  <si>
    <t>28000471</t>
  </si>
  <si>
    <t>امورکارکنان و رفاه</t>
  </si>
  <si>
    <t>28000481</t>
  </si>
  <si>
    <t>امورمالي</t>
  </si>
  <si>
    <t>28000521</t>
  </si>
  <si>
    <t>معاونت برنامه ريزي وبهبود مديريت</t>
  </si>
  <si>
    <t>28000541</t>
  </si>
  <si>
    <t>حراست ونگهباني</t>
  </si>
  <si>
    <t>28000551</t>
  </si>
  <si>
    <t>دفتر حقوقي</t>
  </si>
  <si>
    <t>28200432</t>
  </si>
  <si>
    <t>مطالعات شهرستان آباده</t>
  </si>
  <si>
    <t>28200433</t>
  </si>
  <si>
    <t>مطالعات شهرستان فسا</t>
  </si>
  <si>
    <t>28200434</t>
  </si>
  <si>
    <t>مطالعات شهرستان فيروز آباد</t>
  </si>
  <si>
    <t>28200435</t>
  </si>
  <si>
    <t>مطالعات شهرستان كازرون</t>
  </si>
  <si>
    <t>28200436</t>
  </si>
  <si>
    <t>مطالعات شهرستان لار</t>
  </si>
  <si>
    <t>711210</t>
  </si>
  <si>
    <t>ماموريت كارگري</t>
  </si>
  <si>
    <t>28000171</t>
  </si>
  <si>
    <t>تعميرات خط لوله</t>
  </si>
  <si>
    <t>712004</t>
  </si>
  <si>
    <t>هزينه هاي بهداشت و درمان</t>
  </si>
  <si>
    <t>712008</t>
  </si>
  <si>
    <t>هزينه هاي رستوران و پذيرائي</t>
  </si>
  <si>
    <t>714003</t>
  </si>
  <si>
    <t>هزينه سوخت وسائط نقليه</t>
  </si>
  <si>
    <t>714020</t>
  </si>
  <si>
    <t>هزينه تعميرات ابزار، ولوازم فني ودستگاه هاي اندازه گيري</t>
  </si>
  <si>
    <t>714032</t>
  </si>
  <si>
    <t>هزينه حق الزحمه حسابرسي و نظارت</t>
  </si>
  <si>
    <t>714034</t>
  </si>
  <si>
    <t>هزينه بيمه وسائط نقليه سبك و سنگين</t>
  </si>
  <si>
    <t>714048</t>
  </si>
  <si>
    <t>هزينه هاي خدمات متصديان هواشناسي واندازه گيري آبهاي سطحي</t>
  </si>
  <si>
    <t>714049</t>
  </si>
  <si>
    <t>هزينه هاي اجاره وسائط نقليه</t>
  </si>
  <si>
    <t>714057</t>
  </si>
  <si>
    <t>هزينه گواهينامه هاي استاندارد كيفي</t>
  </si>
  <si>
    <t>714059</t>
  </si>
  <si>
    <t>هزينه هاي پژوهش و تحقيقات</t>
  </si>
  <si>
    <t>28000561</t>
  </si>
  <si>
    <t>تعادل بخشي</t>
  </si>
  <si>
    <t>714070</t>
  </si>
  <si>
    <t>هزينه خدمات قراردادي احيا و تعادل بخشي</t>
  </si>
  <si>
    <t>714095</t>
  </si>
  <si>
    <t>هزينه هاي خارج ازشمول</t>
  </si>
  <si>
    <t>715005</t>
  </si>
  <si>
    <t>هزينه استهلاك وسائط نقليه</t>
  </si>
  <si>
    <t>715009</t>
  </si>
  <si>
    <t>هزينه استهلاك دارائيهاي نامشهود</t>
  </si>
  <si>
    <t>مانده</t>
  </si>
  <si>
    <t>28000491</t>
  </si>
  <si>
    <t>ذيحسابي طرحهاي عمراني</t>
  </si>
  <si>
    <t>28000501</t>
  </si>
  <si>
    <t>حوزه مديريت عامل</t>
  </si>
  <si>
    <t>28000511</t>
  </si>
  <si>
    <t>معاونت طرح و توسعه</t>
  </si>
  <si>
    <t>28000401</t>
  </si>
  <si>
    <t>تاسيسات غير مرتبط توليد</t>
  </si>
  <si>
    <t>سایر هزینه های حقوق رفاهی</t>
  </si>
  <si>
    <t xml:space="preserve">آب و برق و سوخت </t>
  </si>
  <si>
    <t>تعمییرات و نگهداری</t>
  </si>
  <si>
    <t>پست</t>
  </si>
  <si>
    <t>قراردادی</t>
  </si>
  <si>
    <t>سایر</t>
  </si>
  <si>
    <t xml:space="preserve">جمع سایر </t>
  </si>
  <si>
    <t xml:space="preserve">جمع </t>
  </si>
  <si>
    <t xml:space="preserve">استهلاک </t>
  </si>
  <si>
    <t xml:space="preserve">تامین مالی </t>
  </si>
  <si>
    <t xml:space="preserve">جمع کل </t>
  </si>
  <si>
    <t xml:space="preserve">درصد </t>
  </si>
  <si>
    <t xml:space="preserve">مخابرات </t>
  </si>
  <si>
    <t xml:space="preserve">تولید آب غیر عملیاتی </t>
  </si>
  <si>
    <t xml:space="preserve">تولید برق </t>
  </si>
  <si>
    <t xml:space="preserve">حق النظاره و خدمات </t>
  </si>
  <si>
    <t xml:space="preserve">اداری </t>
  </si>
  <si>
    <t xml:space="preserve">مغایرت </t>
  </si>
  <si>
    <t xml:space="preserve">گزارش عملکرد قیمت تمام شده </t>
  </si>
  <si>
    <t xml:space="preserve">شرکت سهامی آب منطقه ای فارس </t>
  </si>
  <si>
    <t>پیوست  شماره  2</t>
  </si>
  <si>
    <t xml:space="preserve"> سال مالی منتهی به 29 اسفند 1400</t>
  </si>
  <si>
    <t>مبالغ به ميليون ریال</t>
  </si>
  <si>
    <t xml:space="preserve">شرح هزینه </t>
  </si>
  <si>
    <t xml:space="preserve">قیمت تمام شده حاصل از فروش آب </t>
  </si>
  <si>
    <t>قیمت تمام شده حاصل ازفروش برق</t>
  </si>
  <si>
    <t xml:space="preserve">قیمت تمام شده حاصل از حق النظاره و خدمات کارشناسی </t>
  </si>
  <si>
    <t xml:space="preserve">قیمت تمام شده حاصل از حق النظاره 10 درصد </t>
  </si>
  <si>
    <t>قیمت تمام شده حاصل از خدمات کارشناسی 90 درصد</t>
  </si>
  <si>
    <t xml:space="preserve">هزینه های عمومی و اداری </t>
  </si>
  <si>
    <t xml:space="preserve">سایر هزینه های عملیاتی </t>
  </si>
  <si>
    <t xml:space="preserve">سایر هزینه های غیر عملیاتی </t>
  </si>
  <si>
    <t>دستمزد مستقیم :</t>
  </si>
  <si>
    <t>حقوق و مزایا مستقیم (کارمندی )</t>
  </si>
  <si>
    <t>دستمزد مستقیم (کارگری)</t>
  </si>
  <si>
    <t>سایر هزینه های حقوق</t>
  </si>
  <si>
    <t xml:space="preserve">جمع دستمزد و سایر هزینه های  کارکنان مستقیم </t>
  </si>
  <si>
    <t>سربار مستقیم :</t>
  </si>
  <si>
    <t xml:space="preserve">آب برق و سوخت </t>
  </si>
  <si>
    <t xml:space="preserve">تعمیرات </t>
  </si>
  <si>
    <t xml:space="preserve">خدمات قراردادی </t>
  </si>
  <si>
    <t xml:space="preserve">سایر هزینه ها </t>
  </si>
  <si>
    <t xml:space="preserve">جمع سربار مستقیم </t>
  </si>
  <si>
    <t xml:space="preserve">جمع دستمزد و سربار مستقیم </t>
  </si>
  <si>
    <t>سربار غیر مستقیم :</t>
  </si>
  <si>
    <t>حقوق و مزایا غیر مستقیم(کارمندی)</t>
  </si>
  <si>
    <t>دستمزد غیرمستقیم (کارگری)</t>
  </si>
  <si>
    <t xml:space="preserve">جمع سربار غیر مستقیم </t>
  </si>
  <si>
    <t>سایر هزینه های عملیاتی - جذب نشده</t>
  </si>
  <si>
    <t xml:space="preserve">درصد درگیری هزینه </t>
  </si>
  <si>
    <t xml:space="preserve">هزینه مراکز تولید </t>
  </si>
  <si>
    <t xml:space="preserve">آب </t>
  </si>
  <si>
    <t xml:space="preserve">کسر می شود هزینه جذب نشده </t>
  </si>
  <si>
    <t>برق</t>
  </si>
  <si>
    <t xml:space="preserve">اداری و عمومی </t>
  </si>
  <si>
    <t xml:space="preserve"> خدمات</t>
  </si>
  <si>
    <t xml:space="preserve">حق النظاره  </t>
  </si>
  <si>
    <t xml:space="preserve">دفتر </t>
  </si>
  <si>
    <t>28000101</t>
  </si>
  <si>
    <t>سددرودزن</t>
  </si>
  <si>
    <t>28000107</t>
  </si>
  <si>
    <t>سد سيوند</t>
  </si>
  <si>
    <t>28000108</t>
  </si>
  <si>
    <t>سدتنگاب</t>
  </si>
  <si>
    <t>28000109</t>
  </si>
  <si>
    <t>سدقير</t>
  </si>
  <si>
    <t>28000121</t>
  </si>
  <si>
    <t>ايستگاه پمپاژ2(تصفيه خانه)</t>
  </si>
  <si>
    <t>28000131</t>
  </si>
  <si>
    <t>ايستگاه پمپاژ3</t>
  </si>
  <si>
    <t>28000111</t>
  </si>
  <si>
    <t>ايستگاه پمپاز1</t>
  </si>
  <si>
    <t>28000134</t>
  </si>
  <si>
    <t>مخزن معالي آباد</t>
  </si>
  <si>
    <t>28000102</t>
  </si>
  <si>
    <t>سد ايزد خواست</t>
  </si>
  <si>
    <t>28000110</t>
  </si>
  <si>
    <t>سد خسويه</t>
  </si>
  <si>
    <t>28000117</t>
  </si>
  <si>
    <t>چشمه ساسان</t>
  </si>
  <si>
    <t>28000141</t>
  </si>
  <si>
    <t>آبرساني به پالايشگاه</t>
  </si>
  <si>
    <t>28000152</t>
  </si>
  <si>
    <t>حوزه آبريز رودخانه شاهپور</t>
  </si>
  <si>
    <t>28000153</t>
  </si>
  <si>
    <t>حوزه آبريز رودخانه كر</t>
  </si>
  <si>
    <t>28000154</t>
  </si>
  <si>
    <t>حوزه آبريز قره آغاج</t>
  </si>
  <si>
    <t>28000155</t>
  </si>
  <si>
    <t>حوزه آبريز شش پير و فهليان</t>
  </si>
  <si>
    <t>28000132</t>
  </si>
  <si>
    <t>آبرساني به پتروشيمي</t>
  </si>
  <si>
    <t>714052</t>
  </si>
  <si>
    <t>هزينه هاي آزمايشگاهي</t>
  </si>
  <si>
    <t>28000115</t>
  </si>
  <si>
    <t>آب شرب شيراز از سددرودزن(مخزن فشار شکن)</t>
  </si>
  <si>
    <t>28000103</t>
  </si>
  <si>
    <t>آبرساني به خنج</t>
  </si>
  <si>
    <t>28000112</t>
  </si>
  <si>
    <t>سد كدنگ</t>
  </si>
  <si>
    <t>28000113</t>
  </si>
  <si>
    <t>سد روزبهان گيخ</t>
  </si>
  <si>
    <t>28000114</t>
  </si>
  <si>
    <t>سد چروم</t>
  </si>
  <si>
    <t>28000116</t>
  </si>
  <si>
    <t>آبرساني خليج فارس</t>
  </si>
  <si>
    <t>28000133</t>
  </si>
  <si>
    <t>آبفا مرودشت</t>
  </si>
  <si>
    <t>28000135</t>
  </si>
  <si>
    <t>سد هايقر</t>
  </si>
  <si>
    <t>28000136</t>
  </si>
  <si>
    <t>سد نرگسي</t>
  </si>
  <si>
    <t>28000137</t>
  </si>
  <si>
    <t>سد کوار</t>
  </si>
  <si>
    <t>28000138</t>
  </si>
  <si>
    <t>سد چشمه عاشق</t>
  </si>
  <si>
    <t>28200678</t>
  </si>
  <si>
    <t>سد رودبال</t>
  </si>
  <si>
    <t>جمع ستونی</t>
  </si>
  <si>
    <t xml:space="preserve">
</t>
  </si>
  <si>
    <t>سنوات کارمندی</t>
  </si>
  <si>
    <t>سنوات کارگران</t>
  </si>
  <si>
    <t>جمع سطري</t>
  </si>
  <si>
    <t>عمومي و اداري</t>
  </si>
  <si>
    <t>توزیع و فروش</t>
  </si>
  <si>
    <t>حق النظاره</t>
  </si>
  <si>
    <t>آب</t>
  </si>
  <si>
    <t>پاداش پایان خدمت بازنشستگان</t>
  </si>
  <si>
    <t>اضافه می‌شود هزینه خرید آب از سایرشرکتها</t>
  </si>
  <si>
    <t>جمع پاداش سنوات خدمت کارکنان</t>
  </si>
  <si>
    <t>جمع هزینه های سربار</t>
  </si>
  <si>
    <t>سایر هزینه‌ها</t>
  </si>
  <si>
    <t>مخابرات و ارتباطات</t>
  </si>
  <si>
    <t>تعمیرات و نگهداری</t>
  </si>
  <si>
    <t>آب، برق، سوخت</t>
  </si>
  <si>
    <t>اجاره محل</t>
  </si>
  <si>
    <t>استهلاک</t>
  </si>
  <si>
    <t>خدمات قراردادی - اشخاص حقوقی</t>
  </si>
  <si>
    <t>جمع حقوق و دستمزد</t>
  </si>
  <si>
    <t>تعداد سایر کارکنان</t>
  </si>
  <si>
    <t>تعداد اشخاص حقیقی</t>
  </si>
  <si>
    <t>حق بیمه و بازنشستگی سهم کارفرما</t>
  </si>
  <si>
    <t>عیدی و پاداش</t>
  </si>
  <si>
    <t>اضافه کار</t>
  </si>
  <si>
    <t>رفاهیات</t>
  </si>
  <si>
    <t>حقوق و مزایای مستمر (حقوق و مزایای حکم)</t>
  </si>
  <si>
    <t>حقوق و مزایای کارمندان</t>
  </si>
  <si>
    <t>تعداد کارمندان</t>
  </si>
  <si>
    <t xml:space="preserve">دستمزد و مزایا </t>
  </si>
  <si>
    <t>دستمزد و مزایای کارگران</t>
  </si>
  <si>
    <t>تعداد کارگران</t>
  </si>
  <si>
    <t xml:space="preserve">توزيع و فروش </t>
  </si>
  <si>
    <t>قيمت تمام شده 
حاصل از فروش برق</t>
  </si>
  <si>
    <t>شرح هزينه</t>
  </si>
  <si>
    <t>فرم شماره 7</t>
  </si>
  <si>
    <t xml:space="preserve">قيمت تمام شده 
حاصل از فروش آب مستقیم </t>
  </si>
  <si>
    <t xml:space="preserve">قيمت تمام شده 
حاصل از فروش آب غیر مستقیم </t>
  </si>
  <si>
    <t>هزینه سایر کارکنان کارگر قرارداد کار معین</t>
  </si>
  <si>
    <t xml:space="preserve">اضافه کار </t>
  </si>
  <si>
    <t xml:space="preserve">مرخصی </t>
  </si>
  <si>
    <t>بیمه</t>
  </si>
  <si>
    <t>بازخرید</t>
  </si>
  <si>
    <t xml:space="preserve">دستمزدو مزایا </t>
  </si>
  <si>
    <t>هزینه تامین مالی</t>
  </si>
  <si>
    <t xml:space="preserve">قيمت تمام شده 
حاصل از فروش برق غیر مستقیم </t>
  </si>
  <si>
    <t>اضافه کارگر</t>
  </si>
  <si>
    <t xml:space="preserve">عیدی </t>
  </si>
  <si>
    <t xml:space="preserve">دستمزد . مزایا </t>
  </si>
  <si>
    <t>حقوق و مزایا</t>
  </si>
  <si>
    <t>سنوات خدمت</t>
  </si>
  <si>
    <t xml:space="preserve">خدمات قراردادی - اشخاص حقیقی کارمند قرارداد کار معین </t>
  </si>
  <si>
    <t xml:space="preserve">قيمت تمام شده حاصل از
 ارائه خدمات و حق‌النظاره مستقیم </t>
  </si>
  <si>
    <t xml:space="preserve">قيمت تمام شده حاصل از
 ارائه خدمات و حق‌النظاره غیر مستقیم </t>
  </si>
  <si>
    <t xml:space="preserve">حقوق و مزایا </t>
  </si>
  <si>
    <t xml:space="preserve">عمومي و اداري مستقیم </t>
  </si>
  <si>
    <t xml:space="preserve">عمومي و اداري غیر مستقیم </t>
  </si>
  <si>
    <t>جمع عمومی و اداری</t>
  </si>
  <si>
    <t>جمع خدمات و حق‌النظاره</t>
  </si>
  <si>
    <t xml:space="preserve">بیمه </t>
  </si>
  <si>
    <t xml:space="preserve">بازخرید </t>
  </si>
  <si>
    <t xml:space="preserve">عیدی و پاداش </t>
  </si>
  <si>
    <t xml:space="preserve">دستمزد کارگر </t>
  </si>
  <si>
    <t xml:space="preserve">حقوق کارمند </t>
  </si>
  <si>
    <t xml:space="preserve">حق بیمه و بازنشستگی </t>
  </si>
  <si>
    <t>رفاهیات کارگری</t>
  </si>
  <si>
    <t xml:space="preserve">رفاهیات کارمندی </t>
  </si>
  <si>
    <t xml:space="preserve">حقوق کارمند قرارداد معین </t>
  </si>
  <si>
    <t xml:space="preserve">حقوق کاگر قرارداد معین </t>
  </si>
  <si>
    <t xml:space="preserve">سنوات کارمندقرارداد کار معین </t>
  </si>
  <si>
    <t xml:space="preserve">سنوات کارگرقرارداد کار معین </t>
  </si>
  <si>
    <t>سنوات قرارداد حقیقی کارمند</t>
  </si>
  <si>
    <t>سنوات سایر کارکنان کارگری</t>
  </si>
  <si>
    <t xml:space="preserve">حق النظاره </t>
  </si>
  <si>
    <t>اداری</t>
  </si>
  <si>
    <t xml:space="preserve">جمع تولید آب </t>
  </si>
  <si>
    <t xml:space="preserve">جمع تولید برق </t>
  </si>
  <si>
    <t>سنوات قرارداد حقیقی کارمندی</t>
  </si>
  <si>
    <r>
      <t xml:space="preserve">مراكز هزينه در قالب </t>
    </r>
    <r>
      <rPr>
        <sz val="16"/>
        <color rgb="FFFF0000"/>
        <rFont val="Homa"/>
        <charset val="178"/>
      </rPr>
      <t>عملكرد</t>
    </r>
    <r>
      <rPr>
        <sz val="16"/>
        <color theme="1"/>
        <rFont val="Homa"/>
        <charset val="178"/>
      </rPr>
      <t xml:space="preserve"> سال 1401 </t>
    </r>
  </si>
  <si>
    <t xml:space="preserve">شرح هزينه شرکت سهامی آب منطقه ای فارس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</si>
</sst>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%"/>
    <numFmt numFmtId="165" formatCode="0.000%"/>
  </numFmts>
  <fonts count="25"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sz val="11"/>
      <color rgb="FFFF0000"/>
      <name val="B Titr"/>
      <charset val="178"/>
    </font>
    <font>
      <sz val="16"/>
      <color theme="1"/>
      <name val="B Nazanin"/>
      <charset val="178"/>
    </font>
    <font>
      <sz val="10"/>
      <color theme="1"/>
      <name val="B Titr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Mitra"/>
      <charset val="178"/>
    </font>
    <font>
      <sz val="8"/>
      <color theme="1"/>
      <name val="B Titr"/>
      <charset val="178"/>
    </font>
    <font>
      <b/>
      <sz val="11"/>
      <color theme="1"/>
      <name val="B Titr"/>
      <charset val="178"/>
    </font>
    <font>
      <b/>
      <sz val="14"/>
      <color theme="1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1"/>
      <color rgb="FF0000FF"/>
      <name val="B Titr"/>
      <charset val="178"/>
    </font>
    <font>
      <sz val="11"/>
      <color theme="1"/>
      <name val="Arial"/>
      <family val="2"/>
      <scheme val="minor"/>
    </font>
    <font>
      <b/>
      <sz val="14"/>
      <name val="B Mitra"/>
      <charset val="178"/>
    </font>
    <font>
      <b/>
      <sz val="11"/>
      <color theme="1"/>
      <name val="B Homa"/>
      <charset val="178"/>
    </font>
    <font>
      <sz val="12"/>
      <color theme="1"/>
      <name val="B Titr"/>
      <charset val="178"/>
    </font>
    <font>
      <sz val="16"/>
      <color theme="1"/>
      <name val="B Mitra"/>
      <charset val="178"/>
    </font>
    <font>
      <b/>
      <sz val="14"/>
      <color theme="1"/>
      <name val="B Mitra"/>
      <charset val="178"/>
    </font>
    <font>
      <sz val="16"/>
      <color theme="1"/>
      <name val="Homa"/>
      <charset val="178"/>
    </font>
    <font>
      <sz val="14"/>
      <color theme="1"/>
      <name val="B Titr"/>
      <charset val="178"/>
    </font>
    <font>
      <sz val="12"/>
      <name val="Homa"/>
      <charset val="178"/>
    </font>
    <font>
      <b/>
      <sz val="10"/>
      <name val="Homa"/>
      <charset val="178"/>
    </font>
    <font>
      <sz val="16"/>
      <color rgb="FFFF0000"/>
      <name val="Homa"/>
      <charset val="178"/>
    </font>
    <font>
      <b/>
      <sz val="16"/>
      <name val=" Homa"/>
      <charset val="178"/>
    </font>
  </fonts>
  <fills count="2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>
        <bgColor theme="0"/>
      </patternFill>
    </fill>
    <fill>
      <patternFill patternType="gray0625"/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0" fontId="11" fillId="0" borderId="0"/>
  </cellStyleXfs>
  <cellXfs count="246">
    <xf numFmtId="0" fontId="0" fillId="0" borderId="0" xfId="0"/>
    <xf numFmtId="0" fontId="1" fillId="0" borderId="1" xfId="0" quotePrefix="1" applyFont="1" applyBorder="1"/>
    <xf numFmtId="0" fontId="1" fillId="0" borderId="1" xfId="0" applyFont="1" applyBorder="1"/>
    <xf numFmtId="3" fontId="1" fillId="0" borderId="1" xfId="0" applyNumberFormat="1" applyFont="1" applyBorder="1"/>
    <xf numFmtId="3" fontId="0" fillId="0" borderId="0" xfId="0" applyNumberFormat="1"/>
    <xf numFmtId="0" fontId="0" fillId="0" borderId="0" xfId="0"/>
    <xf numFmtId="0" fontId="2" fillId="2" borderId="1" xfId="0" quotePrefix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0" fillId="0" borderId="0" xfId="0"/>
    <xf numFmtId="0" fontId="1" fillId="3" borderId="1" xfId="0" quotePrefix="1" applyFon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0" fontId="1" fillId="4" borderId="1" xfId="0" quotePrefix="1" applyFont="1" applyFill="1" applyBorder="1"/>
    <xf numFmtId="0" fontId="1" fillId="4" borderId="1" xfId="0" applyFont="1" applyFill="1" applyBorder="1"/>
    <xf numFmtId="3" fontId="1" fillId="4" borderId="1" xfId="0" applyNumberFormat="1" applyFont="1" applyFill="1" applyBorder="1"/>
    <xf numFmtId="0" fontId="1" fillId="5" borderId="1" xfId="0" quotePrefix="1" applyFont="1" applyFill="1" applyBorder="1"/>
    <xf numFmtId="0" fontId="1" fillId="5" borderId="1" xfId="0" applyFont="1" applyFill="1" applyBorder="1"/>
    <xf numFmtId="3" fontId="1" fillId="5" borderId="1" xfId="0" applyNumberFormat="1" applyFont="1" applyFill="1" applyBorder="1"/>
    <xf numFmtId="0" fontId="1" fillId="6" borderId="1" xfId="0" quotePrefix="1" applyFont="1" applyFill="1" applyBorder="1"/>
    <xf numFmtId="0" fontId="1" fillId="6" borderId="1" xfId="0" applyFont="1" applyFill="1" applyBorder="1"/>
    <xf numFmtId="3" fontId="1" fillId="6" borderId="1" xfId="0" applyNumberFormat="1" applyFont="1" applyFill="1" applyBorder="1"/>
    <xf numFmtId="0" fontId="1" fillId="7" borderId="1" xfId="0" quotePrefix="1" applyFont="1" applyFill="1" applyBorder="1"/>
    <xf numFmtId="0" fontId="1" fillId="7" borderId="1" xfId="0" applyFont="1" applyFill="1" applyBorder="1"/>
    <xf numFmtId="3" fontId="1" fillId="7" borderId="1" xfId="0" applyNumberFormat="1" applyFont="1" applyFill="1" applyBorder="1"/>
    <xf numFmtId="0" fontId="1" fillId="9" borderId="1" xfId="0" quotePrefix="1" applyFont="1" applyFill="1" applyBorder="1"/>
    <xf numFmtId="0" fontId="1" fillId="9" borderId="1" xfId="0" applyFont="1" applyFill="1" applyBorder="1"/>
    <xf numFmtId="3" fontId="1" fillId="9" borderId="1" xfId="0" applyNumberFormat="1" applyFont="1" applyFill="1" applyBorder="1"/>
    <xf numFmtId="0" fontId="1" fillId="10" borderId="1" xfId="0" quotePrefix="1" applyFont="1" applyFill="1" applyBorder="1"/>
    <xf numFmtId="0" fontId="1" fillId="10" borderId="1" xfId="0" applyFont="1" applyFill="1" applyBorder="1"/>
    <xf numFmtId="3" fontId="1" fillId="10" borderId="1" xfId="0" applyNumberFormat="1" applyFont="1" applyFill="1" applyBorder="1"/>
    <xf numFmtId="0" fontId="1" fillId="11" borderId="1" xfId="0" quotePrefix="1" applyFont="1" applyFill="1" applyBorder="1"/>
    <xf numFmtId="0" fontId="1" fillId="11" borderId="1" xfId="0" applyFont="1" applyFill="1" applyBorder="1"/>
    <xf numFmtId="3" fontId="1" fillId="11" borderId="1" xfId="0" applyNumberFormat="1" applyFont="1" applyFill="1" applyBorder="1"/>
    <xf numFmtId="0" fontId="1" fillId="12" borderId="1" xfId="0" quotePrefix="1" applyFont="1" applyFill="1" applyBorder="1"/>
    <xf numFmtId="0" fontId="1" fillId="12" borderId="1" xfId="0" applyFont="1" applyFill="1" applyBorder="1"/>
    <xf numFmtId="3" fontId="1" fillId="12" borderId="1" xfId="0" applyNumberFormat="1" applyFont="1" applyFill="1" applyBorder="1"/>
    <xf numFmtId="0" fontId="1" fillId="13" borderId="1" xfId="0" quotePrefix="1" applyFont="1" applyFill="1" applyBorder="1"/>
    <xf numFmtId="0" fontId="1" fillId="13" borderId="1" xfId="0" applyFont="1" applyFill="1" applyBorder="1"/>
    <xf numFmtId="3" fontId="1" fillId="13" borderId="1" xfId="0" applyNumberFormat="1" applyFont="1" applyFill="1" applyBorder="1"/>
    <xf numFmtId="164" fontId="3" fillId="0" borderId="7" xfId="0" applyNumberFormat="1" applyFont="1" applyBorder="1" applyAlignment="1">
      <alignment horizontal="center" vertical="center" wrapText="1" readingOrder="2"/>
    </xf>
    <xf numFmtId="164" fontId="3" fillId="3" borderId="7" xfId="0" applyNumberFormat="1" applyFont="1" applyFill="1" applyBorder="1" applyAlignment="1">
      <alignment horizontal="center" vertical="center" wrapText="1" readingOrder="2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9" borderId="1" xfId="0" applyNumberFormat="1" applyFont="1" applyFill="1" applyBorder="1" applyAlignment="1">
      <alignment horizontal="center" vertical="center"/>
    </xf>
    <xf numFmtId="3" fontId="7" fillId="3" borderId="21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23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8" borderId="1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3" fontId="7" fillId="8" borderId="10" xfId="0" applyNumberFormat="1" applyFont="1" applyFill="1" applyBorder="1" applyAlignment="1">
      <alignment horizontal="center" vertical="center"/>
    </xf>
    <xf numFmtId="3" fontId="7" fillId="0" borderId="25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165" fontId="10" fillId="0" borderId="30" xfId="0" applyNumberFormat="1" applyFont="1" applyBorder="1" applyAlignment="1">
      <alignment horizont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165" fontId="10" fillId="0" borderId="32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 vertical="center"/>
    </xf>
    <xf numFmtId="164" fontId="3" fillId="9" borderId="7" xfId="0" applyNumberFormat="1" applyFont="1" applyFill="1" applyBorder="1" applyAlignment="1">
      <alignment horizontal="center" vertical="center" wrapText="1" readingOrder="2"/>
    </xf>
    <xf numFmtId="0" fontId="0" fillId="9" borderId="0" xfId="0" applyFill="1"/>
    <xf numFmtId="3" fontId="7" fillId="0" borderId="35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0" fillId="0" borderId="22" xfId="0" applyBorder="1"/>
    <xf numFmtId="0" fontId="12" fillId="0" borderId="1" xfId="1" applyFont="1" applyBorder="1"/>
    <xf numFmtId="3" fontId="12" fillId="0" borderId="1" xfId="1" applyNumberFormat="1" applyFont="1" applyBorder="1"/>
    <xf numFmtId="0" fontId="11" fillId="0" borderId="0" xfId="1"/>
    <xf numFmtId="0" fontId="1" fillId="0" borderId="1" xfId="1" quotePrefix="1" applyFont="1" applyBorder="1"/>
    <xf numFmtId="0" fontId="1" fillId="0" borderId="1" xfId="1" applyFont="1" applyBorder="1"/>
    <xf numFmtId="3" fontId="1" fillId="0" borderId="1" xfId="1" applyNumberFormat="1" applyFont="1" applyBorder="1"/>
    <xf numFmtId="0" fontId="1" fillId="3" borderId="1" xfId="1" quotePrefix="1" applyFont="1" applyFill="1" applyBorder="1"/>
    <xf numFmtId="0" fontId="1" fillId="3" borderId="1" xfId="1" applyFont="1" applyFill="1" applyBorder="1"/>
    <xf numFmtId="3" fontId="1" fillId="3" borderId="1" xfId="1" applyNumberFormat="1" applyFont="1" applyFill="1" applyBorder="1"/>
    <xf numFmtId="0" fontId="1" fillId="4" borderId="1" xfId="1" quotePrefix="1" applyFont="1" applyFill="1" applyBorder="1"/>
    <xf numFmtId="0" fontId="1" fillId="4" borderId="1" xfId="1" applyFont="1" applyFill="1" applyBorder="1"/>
    <xf numFmtId="3" fontId="1" fillId="4" borderId="1" xfId="1" applyNumberFormat="1" applyFont="1" applyFill="1" applyBorder="1"/>
    <xf numFmtId="0" fontId="1" fillId="5" borderId="1" xfId="1" quotePrefix="1" applyFont="1" applyFill="1" applyBorder="1"/>
    <xf numFmtId="0" fontId="1" fillId="5" borderId="1" xfId="1" applyFont="1" applyFill="1" applyBorder="1"/>
    <xf numFmtId="3" fontId="1" fillId="5" borderId="1" xfId="1" applyNumberFormat="1" applyFont="1" applyFill="1" applyBorder="1"/>
    <xf numFmtId="0" fontId="1" fillId="6" borderId="1" xfId="1" quotePrefix="1" applyFont="1" applyFill="1" applyBorder="1"/>
    <xf numFmtId="0" fontId="1" fillId="6" borderId="1" xfId="1" applyFont="1" applyFill="1" applyBorder="1"/>
    <xf numFmtId="3" fontId="1" fillId="6" borderId="1" xfId="1" applyNumberFormat="1" applyFont="1" applyFill="1" applyBorder="1"/>
    <xf numFmtId="0" fontId="1" fillId="7" borderId="1" xfId="1" quotePrefix="1" applyFont="1" applyFill="1" applyBorder="1"/>
    <xf numFmtId="0" fontId="1" fillId="7" borderId="1" xfId="1" applyFont="1" applyFill="1" applyBorder="1"/>
    <xf numFmtId="3" fontId="1" fillId="7" borderId="1" xfId="1" applyNumberFormat="1" applyFont="1" applyFill="1" applyBorder="1"/>
    <xf numFmtId="0" fontId="1" fillId="9" borderId="1" xfId="1" quotePrefix="1" applyFont="1" applyFill="1" applyBorder="1"/>
    <xf numFmtId="0" fontId="1" fillId="9" borderId="1" xfId="1" applyFont="1" applyFill="1" applyBorder="1"/>
    <xf numFmtId="3" fontId="1" fillId="9" borderId="1" xfId="1" applyNumberFormat="1" applyFont="1" applyFill="1" applyBorder="1"/>
    <xf numFmtId="0" fontId="1" fillId="10" borderId="1" xfId="1" quotePrefix="1" applyFont="1" applyFill="1" applyBorder="1"/>
    <xf numFmtId="0" fontId="1" fillId="10" borderId="1" xfId="1" applyFont="1" applyFill="1" applyBorder="1"/>
    <xf numFmtId="3" fontId="1" fillId="10" borderId="1" xfId="1" applyNumberFormat="1" applyFont="1" applyFill="1" applyBorder="1"/>
    <xf numFmtId="0" fontId="1" fillId="11" borderId="1" xfId="1" quotePrefix="1" applyFont="1" applyFill="1" applyBorder="1"/>
    <xf numFmtId="0" fontId="1" fillId="11" borderId="1" xfId="1" applyFont="1" applyFill="1" applyBorder="1"/>
    <xf numFmtId="3" fontId="1" fillId="11" borderId="1" xfId="1" applyNumberFormat="1" applyFont="1" applyFill="1" applyBorder="1"/>
    <xf numFmtId="0" fontId="1" fillId="12" borderId="1" xfId="1" quotePrefix="1" applyFont="1" applyFill="1" applyBorder="1"/>
    <xf numFmtId="0" fontId="1" fillId="12" borderId="1" xfId="1" applyFont="1" applyFill="1" applyBorder="1"/>
    <xf numFmtId="3" fontId="1" fillId="12" borderId="1" xfId="1" applyNumberFormat="1" applyFont="1" applyFill="1" applyBorder="1"/>
    <xf numFmtId="0" fontId="1" fillId="13" borderId="1" xfId="1" quotePrefix="1" applyFont="1" applyFill="1" applyBorder="1"/>
    <xf numFmtId="0" fontId="1" fillId="13" borderId="1" xfId="1" applyFont="1" applyFill="1" applyBorder="1"/>
    <xf numFmtId="3" fontId="1" fillId="13" borderId="1" xfId="1" applyNumberFormat="1" applyFont="1" applyFill="1" applyBorder="1"/>
    <xf numFmtId="3" fontId="11" fillId="0" borderId="0" xfId="1" applyNumberFormat="1"/>
    <xf numFmtId="0" fontId="13" fillId="0" borderId="0" xfId="2"/>
    <xf numFmtId="3" fontId="14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3" fontId="16" fillId="16" borderId="15" xfId="3" applyNumberFormat="1" applyFont="1" applyFill="1" applyBorder="1" applyAlignment="1">
      <alignment horizontal="center" vertical="center"/>
    </xf>
    <xf numFmtId="3" fontId="16" fillId="16" borderId="14" xfId="3" applyNumberFormat="1" applyFont="1" applyFill="1" applyBorder="1" applyAlignment="1">
      <alignment horizontal="center" vertical="center"/>
    </xf>
    <xf numFmtId="0" fontId="16" fillId="16" borderId="13" xfId="3" applyFont="1" applyFill="1" applyBorder="1" applyAlignment="1">
      <alignment horizontal="right" vertical="center"/>
    </xf>
    <xf numFmtId="3" fontId="17" fillId="0" borderId="36" xfId="3" applyNumberFormat="1" applyFont="1" applyBorder="1" applyAlignment="1">
      <alignment horizontal="center" vertical="center"/>
    </xf>
    <xf numFmtId="3" fontId="17" fillId="0" borderId="10" xfId="3" applyNumberFormat="1" applyFont="1" applyBorder="1" applyAlignment="1">
      <alignment horizontal="center" vertical="center"/>
    </xf>
    <xf numFmtId="0" fontId="17" fillId="0" borderId="37" xfId="3" applyFont="1" applyBorder="1" applyAlignment="1">
      <alignment horizontal="right" vertical="center"/>
    </xf>
    <xf numFmtId="3" fontId="17" fillId="0" borderId="32" xfId="3" applyNumberFormat="1" applyFont="1" applyBorder="1" applyAlignment="1">
      <alignment horizontal="center" vertical="center"/>
    </xf>
    <xf numFmtId="3" fontId="17" fillId="0" borderId="1" xfId="3" applyNumberFormat="1" applyFont="1" applyBorder="1" applyAlignment="1">
      <alignment horizontal="center" vertical="center"/>
    </xf>
    <xf numFmtId="0" fontId="17" fillId="0" borderId="31" xfId="3" applyFont="1" applyBorder="1" applyAlignment="1">
      <alignment horizontal="right" vertical="center"/>
    </xf>
    <xf numFmtId="3" fontId="17" fillId="0" borderId="30" xfId="3" applyNumberFormat="1" applyFont="1" applyBorder="1" applyAlignment="1">
      <alignment horizontal="center" vertical="center"/>
    </xf>
    <xf numFmtId="3" fontId="17" fillId="0" borderId="24" xfId="3" applyNumberFormat="1" applyFont="1" applyBorder="1" applyAlignment="1">
      <alignment horizontal="center" vertical="center"/>
    </xf>
    <xf numFmtId="0" fontId="17" fillId="0" borderId="29" xfId="3" applyFont="1" applyBorder="1" applyAlignment="1">
      <alignment horizontal="right" vertical="center"/>
    </xf>
    <xf numFmtId="0" fontId="18" fillId="2" borderId="15" xfId="3" applyFont="1" applyFill="1" applyBorder="1" applyAlignment="1">
      <alignment horizontal="center" vertical="center" wrapText="1"/>
    </xf>
    <xf numFmtId="0" fontId="18" fillId="2" borderId="14" xfId="3" applyFont="1" applyFill="1" applyBorder="1" applyAlignment="1">
      <alignment horizontal="center" vertical="center" wrapText="1"/>
    </xf>
    <xf numFmtId="0" fontId="18" fillId="2" borderId="13" xfId="3" applyFont="1" applyFill="1" applyBorder="1" applyAlignment="1">
      <alignment horizontal="center" vertical="center"/>
    </xf>
    <xf numFmtId="0" fontId="13" fillId="15" borderId="0" xfId="2" applyFill="1"/>
    <xf numFmtId="3" fontId="20" fillId="17" borderId="15" xfId="3" applyNumberFormat="1" applyFont="1" applyFill="1" applyBorder="1" applyAlignment="1" applyProtection="1">
      <alignment horizontal="center" vertical="center"/>
      <protection locked="0"/>
    </xf>
    <xf numFmtId="3" fontId="20" fillId="17" borderId="14" xfId="3" applyNumberFormat="1" applyFont="1" applyFill="1" applyBorder="1" applyAlignment="1" applyProtection="1">
      <alignment horizontal="center" vertical="center"/>
      <protection locked="0"/>
    </xf>
    <xf numFmtId="0" fontId="20" fillId="17" borderId="13" xfId="3" applyFont="1" applyFill="1" applyBorder="1" applyAlignment="1" applyProtection="1">
      <alignment horizontal="center" vertical="center"/>
      <protection locked="0"/>
    </xf>
    <xf numFmtId="3" fontId="17" fillId="0" borderId="10" xfId="3" applyNumberFormat="1" applyFont="1" applyBorder="1" applyAlignment="1" applyProtection="1">
      <alignment horizontal="center" vertical="center"/>
      <protection locked="0"/>
    </xf>
    <xf numFmtId="3" fontId="17" fillId="15" borderId="10" xfId="3" applyNumberFormat="1" applyFont="1" applyFill="1" applyBorder="1" applyAlignment="1" applyProtection="1">
      <alignment horizontal="center" vertical="center"/>
      <protection locked="0"/>
    </xf>
    <xf numFmtId="3" fontId="17" fillId="18" borderId="10" xfId="3" applyNumberFormat="1" applyFont="1" applyFill="1" applyBorder="1" applyAlignment="1" applyProtection="1">
      <alignment horizontal="center" vertical="center"/>
      <protection locked="0"/>
    </xf>
    <xf numFmtId="0" fontId="17" fillId="15" borderId="10" xfId="3" applyFont="1" applyFill="1" applyBorder="1" applyAlignment="1" applyProtection="1">
      <alignment horizontal="center" vertical="center"/>
      <protection locked="0"/>
    </xf>
    <xf numFmtId="3" fontId="17" fillId="15" borderId="24" xfId="3" applyNumberFormat="1" applyFont="1" applyFill="1" applyBorder="1" applyAlignment="1" applyProtection="1">
      <alignment horizontal="center" vertical="center"/>
      <protection locked="0"/>
    </xf>
    <xf numFmtId="3" fontId="17" fillId="18" borderId="24" xfId="3" applyNumberFormat="1" applyFont="1" applyFill="1" applyBorder="1" applyAlignment="1" applyProtection="1">
      <alignment horizontal="center" vertical="center"/>
      <protection locked="0"/>
    </xf>
    <xf numFmtId="0" fontId="17" fillId="15" borderId="24" xfId="3" applyFont="1" applyFill="1" applyBorder="1" applyAlignment="1" applyProtection="1">
      <alignment horizontal="center" vertical="center"/>
      <protection locked="0"/>
    </xf>
    <xf numFmtId="3" fontId="18" fillId="6" borderId="14" xfId="3" applyNumberFormat="1" applyFont="1" applyFill="1" applyBorder="1" applyAlignment="1" applyProtection="1">
      <alignment horizontal="center" vertical="center"/>
      <protection locked="0"/>
    </xf>
    <xf numFmtId="0" fontId="18" fillId="6" borderId="13" xfId="3" applyFont="1" applyFill="1" applyBorder="1" applyAlignment="1" applyProtection="1">
      <alignment horizontal="right" vertical="center"/>
      <protection locked="0"/>
    </xf>
    <xf numFmtId="0" fontId="17" fillId="0" borderId="10" xfId="3" applyFont="1" applyBorder="1" applyAlignment="1" applyProtection="1">
      <alignment horizontal="right" vertical="center"/>
      <protection locked="0"/>
    </xf>
    <xf numFmtId="3" fontId="17" fillId="0" borderId="1" xfId="3" applyNumberFormat="1" applyFont="1" applyBorder="1" applyAlignment="1" applyProtection="1">
      <alignment horizontal="center" vertical="center"/>
      <protection locked="0"/>
    </xf>
    <xf numFmtId="3" fontId="17" fillId="15" borderId="1" xfId="3" applyNumberFormat="1" applyFont="1" applyFill="1" applyBorder="1" applyAlignment="1" applyProtection="1">
      <alignment horizontal="center" vertical="center"/>
      <protection locked="0"/>
    </xf>
    <xf numFmtId="0" fontId="17" fillId="0" borderId="1" xfId="3" applyFont="1" applyBorder="1" applyAlignment="1" applyProtection="1">
      <alignment horizontal="right" vertical="center"/>
      <protection locked="0"/>
    </xf>
    <xf numFmtId="0" fontId="21" fillId="19" borderId="24" xfId="2" applyFont="1" applyFill="1" applyBorder="1" applyAlignment="1" applyProtection="1">
      <alignment horizontal="center" vertical="center"/>
    </xf>
    <xf numFmtId="0" fontId="17" fillId="0" borderId="24" xfId="3" applyFont="1" applyBorder="1" applyAlignment="1" applyProtection="1">
      <alignment horizontal="right" vertical="center"/>
      <protection locked="0"/>
    </xf>
    <xf numFmtId="3" fontId="16" fillId="17" borderId="15" xfId="3" applyNumberFormat="1" applyFont="1" applyFill="1" applyBorder="1" applyAlignment="1" applyProtection="1">
      <alignment horizontal="center" vertical="center"/>
      <protection locked="0"/>
    </xf>
    <xf numFmtId="3" fontId="16" fillId="16" borderId="24" xfId="3" applyNumberFormat="1" applyFont="1" applyFill="1" applyBorder="1" applyAlignment="1" applyProtection="1">
      <alignment horizontal="center" vertical="center"/>
      <protection locked="0"/>
    </xf>
    <xf numFmtId="0" fontId="16" fillId="16" borderId="24" xfId="3" applyFont="1" applyFill="1" applyBorder="1" applyAlignment="1" applyProtection="1">
      <alignment horizontal="right" vertical="center"/>
      <protection locked="0"/>
    </xf>
    <xf numFmtId="3" fontId="17" fillId="15" borderId="22" xfId="3" applyNumberFormat="1" applyFont="1" applyFill="1" applyBorder="1" applyAlignment="1" applyProtection="1">
      <alignment horizontal="center" vertical="center"/>
      <protection locked="0"/>
    </xf>
    <xf numFmtId="3" fontId="17" fillId="15" borderId="21" xfId="3" applyNumberFormat="1" applyFont="1" applyFill="1" applyBorder="1" applyAlignment="1" applyProtection="1">
      <alignment horizontal="center" vertical="center"/>
      <protection locked="0"/>
    </xf>
    <xf numFmtId="3" fontId="16" fillId="16" borderId="7" xfId="3" applyNumberFormat="1" applyFont="1" applyFill="1" applyBorder="1" applyAlignment="1" applyProtection="1">
      <alignment horizontal="center" vertical="center"/>
      <protection locked="0"/>
    </xf>
    <xf numFmtId="3" fontId="16" fillId="16" borderId="38" xfId="3" applyNumberFormat="1" applyFont="1" applyFill="1" applyBorder="1" applyAlignment="1" applyProtection="1">
      <alignment horizontal="center" vertical="center"/>
      <protection locked="0"/>
    </xf>
    <xf numFmtId="0" fontId="16" fillId="16" borderId="39" xfId="3" applyFont="1" applyFill="1" applyBorder="1" applyAlignment="1" applyProtection="1">
      <alignment horizontal="right" vertical="center"/>
      <protection locked="0"/>
    </xf>
    <xf numFmtId="0" fontId="17" fillId="0" borderId="35" xfId="3" applyFont="1" applyBorder="1" applyAlignment="1" applyProtection="1">
      <alignment horizontal="right" vertical="center"/>
      <protection locked="0"/>
    </xf>
    <xf numFmtId="3" fontId="17" fillId="0" borderId="32" xfId="3" applyNumberFormat="1" applyFont="1" applyBorder="1" applyAlignment="1" applyProtection="1">
      <alignment horizontal="center" vertical="center"/>
      <protection locked="0"/>
    </xf>
    <xf numFmtId="0" fontId="17" fillId="0" borderId="31" xfId="3" applyFont="1" applyBorder="1" applyAlignment="1" applyProtection="1">
      <alignment horizontal="right" vertical="center"/>
      <protection locked="0"/>
    </xf>
    <xf numFmtId="3" fontId="16" fillId="16" borderId="32" xfId="3" applyNumberFormat="1" applyFont="1" applyFill="1" applyBorder="1" applyAlignment="1" applyProtection="1">
      <alignment horizontal="center" vertical="center"/>
      <protection locked="0"/>
    </xf>
    <xf numFmtId="3" fontId="16" fillId="16" borderId="1" xfId="3" applyNumberFormat="1" applyFont="1" applyFill="1" applyBorder="1" applyAlignment="1" applyProtection="1">
      <alignment horizontal="center" vertical="center"/>
      <protection locked="0"/>
    </xf>
    <xf numFmtId="0" fontId="16" fillId="16" borderId="31" xfId="3" applyFont="1" applyFill="1" applyBorder="1" applyAlignment="1" applyProtection="1">
      <alignment horizontal="right" vertical="center"/>
      <protection locked="0"/>
    </xf>
    <xf numFmtId="3" fontId="17" fillId="0" borderId="21" xfId="3" applyNumberFormat="1" applyFont="1" applyBorder="1" applyAlignment="1" applyProtection="1">
      <alignment horizontal="center" vertical="center"/>
      <protection locked="0"/>
    </xf>
    <xf numFmtId="0" fontId="18" fillId="2" borderId="15" xfId="3" applyFont="1" applyFill="1" applyBorder="1" applyAlignment="1" applyProtection="1">
      <alignment horizontal="center" vertical="center" wrapText="1"/>
      <protection locked="0"/>
    </xf>
    <xf numFmtId="0" fontId="18" fillId="2" borderId="14" xfId="3" applyFont="1" applyFill="1" applyBorder="1" applyAlignment="1" applyProtection="1">
      <alignment horizontal="center" vertical="center" wrapText="1"/>
      <protection locked="0"/>
    </xf>
    <xf numFmtId="0" fontId="18" fillId="2" borderId="13" xfId="3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>
      <alignment horizontal="center" vertical="center"/>
    </xf>
    <xf numFmtId="0" fontId="22" fillId="0" borderId="0" xfId="2" applyFont="1" applyFill="1" applyBorder="1" applyAlignment="1">
      <alignment horizontal="right" vertical="center" readingOrder="2"/>
    </xf>
    <xf numFmtId="0" fontId="1" fillId="20" borderId="1" xfId="1" quotePrefix="1" applyFont="1" applyFill="1" applyBorder="1"/>
    <xf numFmtId="0" fontId="1" fillId="20" borderId="1" xfId="1" applyFont="1" applyFill="1" applyBorder="1"/>
    <xf numFmtId="3" fontId="1" fillId="20" borderId="1" xfId="1" applyNumberFormat="1" applyFont="1" applyFill="1" applyBorder="1"/>
    <xf numFmtId="0" fontId="18" fillId="2" borderId="40" xfId="3" applyFont="1" applyFill="1" applyBorder="1" applyAlignment="1" applyProtection="1">
      <alignment horizontal="center" vertical="center" wrapText="1"/>
      <protection locked="0"/>
    </xf>
    <xf numFmtId="3" fontId="16" fillId="16" borderId="41" xfId="3" applyNumberFormat="1" applyFont="1" applyFill="1" applyBorder="1" applyAlignment="1" applyProtection="1">
      <alignment horizontal="center" vertical="center"/>
      <protection locked="0"/>
    </xf>
    <xf numFmtId="3" fontId="16" fillId="16" borderId="2" xfId="3" applyNumberFormat="1" applyFont="1" applyFill="1" applyBorder="1" applyAlignment="1" applyProtection="1">
      <alignment horizontal="center" vertical="center"/>
      <protection locked="0"/>
    </xf>
    <xf numFmtId="3" fontId="17" fillId="0" borderId="2" xfId="3" applyNumberFormat="1" applyFont="1" applyBorder="1" applyAlignment="1" applyProtection="1">
      <alignment horizontal="center" vertical="center"/>
      <protection locked="0"/>
    </xf>
    <xf numFmtId="3" fontId="17" fillId="0" borderId="42" xfId="3" applyNumberFormat="1" applyFont="1" applyBorder="1" applyAlignment="1" applyProtection="1">
      <alignment horizontal="center" vertical="center"/>
      <protection locked="0"/>
    </xf>
    <xf numFmtId="3" fontId="17" fillId="15" borderId="42" xfId="3" applyNumberFormat="1" applyFont="1" applyFill="1" applyBorder="1" applyAlignment="1" applyProtection="1">
      <alignment horizontal="center" vertical="center"/>
      <protection locked="0"/>
    </xf>
    <xf numFmtId="3" fontId="20" fillId="17" borderId="40" xfId="3" applyNumberFormat="1" applyFont="1" applyFill="1" applyBorder="1" applyAlignment="1" applyProtection="1">
      <alignment horizontal="center" vertical="center"/>
      <protection locked="0"/>
    </xf>
    <xf numFmtId="0" fontId="18" fillId="2" borderId="40" xfId="3" applyFont="1" applyFill="1" applyBorder="1" applyAlignment="1">
      <alignment horizontal="center" vertical="center" wrapText="1"/>
    </xf>
    <xf numFmtId="3" fontId="17" fillId="0" borderId="17" xfId="3" applyNumberFormat="1" applyFont="1" applyBorder="1" applyAlignment="1">
      <alignment horizontal="center" vertical="center"/>
    </xf>
    <xf numFmtId="3" fontId="17" fillId="0" borderId="2" xfId="3" applyNumberFormat="1" applyFont="1" applyBorder="1" applyAlignment="1">
      <alignment horizontal="center" vertical="center"/>
    </xf>
    <xf numFmtId="3" fontId="17" fillId="0" borderId="5" xfId="3" applyNumberFormat="1" applyFont="1" applyBorder="1" applyAlignment="1">
      <alignment horizontal="center" vertical="center"/>
    </xf>
    <xf numFmtId="3" fontId="16" fillId="16" borderId="40" xfId="3" applyNumberFormat="1" applyFont="1" applyFill="1" applyBorder="1" applyAlignment="1">
      <alignment horizontal="center" vertical="center"/>
    </xf>
    <xf numFmtId="164" fontId="3" fillId="10" borderId="7" xfId="0" applyNumberFormat="1" applyFont="1" applyFill="1" applyBorder="1" applyAlignment="1">
      <alignment horizontal="center" vertical="center" wrapText="1" readingOrder="2"/>
    </xf>
    <xf numFmtId="3" fontId="7" fillId="10" borderId="1" xfId="0" applyNumberFormat="1" applyFont="1" applyFill="1" applyBorder="1" applyAlignment="1">
      <alignment horizontal="center" vertical="center"/>
    </xf>
    <xf numFmtId="0" fontId="17" fillId="0" borderId="37" xfId="3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/>
    </xf>
    <xf numFmtId="3" fontId="7" fillId="0" borderId="1" xfId="0" applyNumberFormat="1" applyFont="1" applyFill="1" applyBorder="1" applyAlignment="1">
      <alignment horizontal="center" vertical="center"/>
    </xf>
    <xf numFmtId="0" fontId="17" fillId="3" borderId="35" xfId="3" applyFont="1" applyFill="1" applyBorder="1" applyAlignment="1" applyProtection="1">
      <alignment horizontal="right" vertical="center"/>
      <protection locked="0"/>
    </xf>
    <xf numFmtId="0" fontId="17" fillId="3" borderId="10" xfId="3" applyFont="1" applyFill="1" applyBorder="1" applyAlignment="1" applyProtection="1">
      <alignment horizontal="right" vertical="center"/>
      <protection locked="0"/>
    </xf>
    <xf numFmtId="0" fontId="17" fillId="3" borderId="31" xfId="3" applyFont="1" applyFill="1" applyBorder="1" applyAlignment="1">
      <alignment horizontal="right" vertical="center"/>
    </xf>
    <xf numFmtId="0" fontId="17" fillId="3" borderId="37" xfId="3" applyFont="1" applyFill="1" applyBorder="1" applyAlignment="1">
      <alignment horizontal="right" vertic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4" fillId="0" borderId="0" xfId="2" applyFont="1" applyAlignment="1">
      <alignment horizontal="center"/>
    </xf>
    <xf numFmtId="0" fontId="19" fillId="0" borderId="0" xfId="2" applyFont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/>
    </xf>
    <xf numFmtId="0" fontId="15" fillId="15" borderId="0" xfId="2" applyFont="1" applyFill="1" applyBorder="1" applyAlignment="1" applyProtection="1">
      <alignment horizontal="right" vertical="center" wrapText="1"/>
      <protection locked="0"/>
    </xf>
    <xf numFmtId="0" fontId="15" fillId="15" borderId="0" xfId="2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7" fillId="14" borderId="11" xfId="0" applyNumberFormat="1" applyFont="1" applyFill="1" applyBorder="1" applyAlignment="1">
      <alignment horizontal="center" vertical="center"/>
    </xf>
    <xf numFmtId="3" fontId="7" fillId="14" borderId="0" xfId="0" applyNumberFormat="1" applyFont="1" applyFill="1" applyBorder="1" applyAlignment="1">
      <alignment horizontal="center" vertical="center"/>
    </xf>
    <xf numFmtId="3" fontId="7" fillId="14" borderId="1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14" borderId="5" xfId="0" applyNumberFormat="1" applyFont="1" applyFill="1" applyBorder="1" applyAlignment="1">
      <alignment horizontal="center" vertical="center"/>
    </xf>
    <xf numFmtId="3" fontId="7" fillId="14" borderId="6" xfId="0" applyNumberFormat="1" applyFont="1" applyFill="1" applyBorder="1" applyAlignment="1">
      <alignment horizontal="center" vertical="center"/>
    </xf>
    <xf numFmtId="3" fontId="7" fillId="14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3" fontId="7" fillId="14" borderId="33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99FF66"/>
      <color rgb="FFFF9900"/>
      <color rgb="FFCCCC00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tahi\Desktop\&#1582;&#1575;&#1606;&#1605;%20&#1575;&#1576;&#1591;&#1581;&#1740;\&#1593;&#1605;&#1604;&#1705;&#1585;&#1583;%20&#1602;&#1740;&#1605;&#1578;%20&#1578;&#1605;&#1575;&#1605;%20&#1588;&#1583;&#1607;%201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y%20Dell\Desktop\&#1605;&#1581;&#1575;&#1587;&#1576;&#1607;%20&#1575;&#1608;&#1604;&#1740;&#1606;%20&#1589;&#1608;&#1585;&#1578;%20&#1605;&#1575;&#1604;&#1740;\&#1711;&#1586;&#1575;&#1585;&#1588;%20&#1605;&#1593;&#1740;&#160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btahi\Desktop\&#1582;&#1575;&#1606;&#1605;%20&#1575;&#1576;&#1591;&#1581;&#1740;\&#1593;&#1605;&#1604;&#1705;&#1585;&#1583;%20&#1602;&#1740;&#1605;&#1578;%20&#1578;&#1605;&#1575;&#1605;%20&#1588;&#1583;&#1607;%201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قیمت تمام شده"/>
      <sheetName val="تولید آب "/>
      <sheetName val="منابع و مصارف"/>
    </sheetNames>
    <sheetDataSet>
      <sheetData sheetId="0" refreshError="1"/>
      <sheetData sheetId="1">
        <row r="69">
          <cell r="H69">
            <v>23235105463</v>
          </cell>
        </row>
        <row r="94">
          <cell r="H94">
            <v>1929098067</v>
          </cell>
        </row>
        <row r="119">
          <cell r="H119">
            <v>2951927845</v>
          </cell>
        </row>
        <row r="128">
          <cell r="H128">
            <v>67746482495</v>
          </cell>
        </row>
        <row r="151">
          <cell r="H151">
            <v>91704306223</v>
          </cell>
        </row>
        <row r="157">
          <cell r="H157">
            <v>21212928</v>
          </cell>
        </row>
        <row r="171">
          <cell r="H171">
            <v>213823862868</v>
          </cell>
        </row>
        <row r="194">
          <cell r="I194">
            <v>9822483400</v>
          </cell>
        </row>
        <row r="242">
          <cell r="H242">
            <v>460011122211</v>
          </cell>
        </row>
        <row r="247">
          <cell r="H247">
            <v>351000097113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ولید برق "/>
      <sheetName val="حق النظاره و خدمات "/>
      <sheetName val="اداری و عمومی "/>
      <sheetName val="خدمات"/>
      <sheetName val="بهای تمام شده محاسباتی (2)"/>
      <sheetName val="جدول سهم دهی "/>
    </sheetNames>
    <sheetDataSet>
      <sheetData sheetId="0">
        <row r="26">
          <cell r="H26">
            <v>10516513790</v>
          </cell>
        </row>
        <row r="39">
          <cell r="H39">
            <v>394284739</v>
          </cell>
        </row>
        <row r="47">
          <cell r="H47">
            <v>1905222227</v>
          </cell>
        </row>
        <row r="51">
          <cell r="H51">
            <v>3713815000</v>
          </cell>
        </row>
        <row r="54">
          <cell r="H54">
            <v>66410700</v>
          </cell>
        </row>
        <row r="58">
          <cell r="H58">
            <v>40716606298</v>
          </cell>
        </row>
        <row r="63">
          <cell r="I63">
            <v>234107909</v>
          </cell>
        </row>
        <row r="71">
          <cell r="H71">
            <v>125778455505</v>
          </cell>
        </row>
        <row r="73">
          <cell r="H73">
            <v>46800012948</v>
          </cell>
        </row>
      </sheetData>
      <sheetData sheetId="1">
        <row r="295">
          <cell r="H295">
            <v>135134884755</v>
          </cell>
        </row>
        <row r="366">
          <cell r="H366">
            <v>2023238995</v>
          </cell>
        </row>
        <row r="462">
          <cell r="H462">
            <v>23488205336</v>
          </cell>
        </row>
        <row r="507">
          <cell r="H507">
            <v>1574036711</v>
          </cell>
        </row>
        <row r="582">
          <cell r="H582">
            <v>5674417662</v>
          </cell>
        </row>
        <row r="610">
          <cell r="H610">
            <v>5214042595</v>
          </cell>
        </row>
        <row r="662">
          <cell r="H662">
            <v>148526296090</v>
          </cell>
        </row>
        <row r="775">
          <cell r="I775">
            <v>27215698284</v>
          </cell>
        </row>
        <row r="852">
          <cell r="H852">
            <v>185054547807</v>
          </cell>
        </row>
      </sheetData>
      <sheetData sheetId="2">
        <row r="36">
          <cell r="H36">
            <v>117766478000</v>
          </cell>
        </row>
        <row r="49">
          <cell r="H49">
            <v>148533496</v>
          </cell>
        </row>
        <row r="67">
          <cell r="H67">
            <v>24261324642</v>
          </cell>
        </row>
        <row r="75">
          <cell r="H75">
            <v>3058666775</v>
          </cell>
        </row>
        <row r="83">
          <cell r="H83">
            <v>625579633</v>
          </cell>
        </row>
        <row r="87">
          <cell r="H87">
            <v>181622729</v>
          </cell>
        </row>
        <row r="93">
          <cell r="H93">
            <v>63507683266</v>
          </cell>
        </row>
        <row r="108">
          <cell r="I108">
            <v>15799581960</v>
          </cell>
        </row>
        <row r="118">
          <cell r="H118">
            <v>10269400757</v>
          </cell>
        </row>
      </sheetData>
      <sheetData sheetId="3"/>
      <sheetData sheetId="4"/>
      <sheetData sheetId="5">
        <row r="7">
          <cell r="C7">
            <v>186325471400.1257</v>
          </cell>
          <cell r="D7">
            <v>11033337758.149715</v>
          </cell>
          <cell r="E7">
            <v>37982424515.021446</v>
          </cell>
          <cell r="F7">
            <v>5197160671.6393194</v>
          </cell>
          <cell r="G7">
            <v>26407346346.032948</v>
          </cell>
          <cell r="H7">
            <v>3060233285.9634924</v>
          </cell>
          <cell r="I7">
            <v>420030364654.22162</v>
          </cell>
          <cell r="J7">
            <v>159256855216.54678</v>
          </cell>
          <cell r="K7">
            <v>746916826014.06604</v>
          </cell>
        </row>
        <row r="8">
          <cell r="C8">
            <v>15743679275.148018</v>
          </cell>
          <cell r="D8">
            <v>932268302.84338999</v>
          </cell>
          <cell r="E8">
            <v>3209347091.2137122</v>
          </cell>
          <cell r="F8">
            <v>439137119.26155424</v>
          </cell>
          <cell r="G8">
            <v>2231304116.6920896</v>
          </cell>
          <cell r="H8">
            <v>258576194.65176916</v>
          </cell>
          <cell r="I8">
            <v>35490710407.160538</v>
          </cell>
          <cell r="J8">
            <v>13456500778.21998</v>
          </cell>
          <cell r="K8">
            <v>63111172431.838844</v>
          </cell>
        </row>
        <row r="9">
          <cell r="C9">
            <v>78264596075.785965</v>
          </cell>
          <cell r="D9">
            <v>4634469546.8658438</v>
          </cell>
          <cell r="E9">
            <v>15954228320.525684</v>
          </cell>
          <cell r="F9">
            <v>2183027782.7840633</v>
          </cell>
          <cell r="G9">
            <v>11092204837.455502</v>
          </cell>
          <cell r="H9">
            <v>1285427699.3040595</v>
          </cell>
          <cell r="I9">
            <v>176430557680.61545</v>
          </cell>
          <cell r="J9">
            <v>66894629876.216438</v>
          </cell>
          <cell r="K9">
            <v>313736727732.00641</v>
          </cell>
        </row>
        <row r="10">
          <cell r="C10">
            <v>10050253370.940229</v>
          </cell>
          <cell r="D10">
            <v>595129797.1410445</v>
          </cell>
          <cell r="E10">
            <v>2048742918.2391407</v>
          </cell>
          <cell r="F10">
            <v>280330870.31506002</v>
          </cell>
          <cell r="G10">
            <v>1424392057.8194482</v>
          </cell>
          <cell r="H10">
            <v>165066642.08067763</v>
          </cell>
          <cell r="I10">
            <v>22656116507.002151</v>
          </cell>
          <cell r="J10">
            <v>8590192924.0167198</v>
          </cell>
          <cell r="K10">
            <v>40288122134.088326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قیمت تمام شده"/>
      <sheetName val="تولید آب "/>
      <sheetName val="منابع و مصارف"/>
    </sheetNames>
    <sheetDataSet>
      <sheetData sheetId="0"/>
      <sheetData sheetId="1">
        <row r="69">
          <cell r="H69">
            <v>23235105463</v>
          </cell>
        </row>
        <row r="94">
          <cell r="H94">
            <v>1929098067</v>
          </cell>
        </row>
        <row r="119">
          <cell r="H119">
            <v>2951927845</v>
          </cell>
        </row>
        <row r="128">
          <cell r="H128">
            <v>67746482495</v>
          </cell>
        </row>
        <row r="151">
          <cell r="H151">
            <v>91704306223</v>
          </cell>
        </row>
        <row r="157">
          <cell r="H157">
            <v>21212928</v>
          </cell>
        </row>
        <row r="171">
          <cell r="H171">
            <v>213823862868</v>
          </cell>
        </row>
        <row r="194">
          <cell r="I194">
            <v>9822483400</v>
          </cell>
        </row>
        <row r="242">
          <cell r="H242">
            <v>460011122211</v>
          </cell>
        </row>
        <row r="247">
          <cell r="H247">
            <v>351000097113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9"/>
  <sheetViews>
    <sheetView rightToLeft="1" topLeftCell="C99" workbookViewId="0">
      <selection activeCell="I99" sqref="I99"/>
    </sheetView>
  </sheetViews>
  <sheetFormatPr defaultColWidth="9" defaultRowHeight="14.25"/>
  <cols>
    <col min="1" max="2" width="9" style="81"/>
    <col min="3" max="3" width="16.625" style="81" customWidth="1"/>
    <col min="4" max="4" width="46" style="81" customWidth="1"/>
    <col min="5" max="5" width="17.375" style="115" bestFit="1" customWidth="1"/>
    <col min="6" max="6" width="13.75" style="115" bestFit="1" customWidth="1"/>
    <col min="7" max="7" width="22.25" style="115" customWidth="1"/>
    <col min="8" max="8" width="20.625" style="81" customWidth="1"/>
    <col min="9" max="9" width="18.75" style="81" customWidth="1"/>
    <col min="10" max="10" width="16" style="81" customWidth="1"/>
    <col min="11" max="16384" width="9" style="81"/>
  </cols>
  <sheetData>
    <row r="1" spans="1:7" ht="22.5">
      <c r="A1" s="79" t="s">
        <v>0</v>
      </c>
      <c r="B1" s="79" t="s">
        <v>1</v>
      </c>
      <c r="C1" s="79" t="s">
        <v>2</v>
      </c>
      <c r="D1" s="79" t="s">
        <v>3</v>
      </c>
      <c r="E1" s="80" t="s">
        <v>4</v>
      </c>
      <c r="F1" s="80" t="s">
        <v>5</v>
      </c>
      <c r="G1" s="80" t="s">
        <v>104</v>
      </c>
    </row>
    <row r="2" spans="1:7" ht="22.5">
      <c r="A2" s="82" t="s">
        <v>308</v>
      </c>
      <c r="B2" s="83" t="s">
        <v>309</v>
      </c>
      <c r="C2" s="82" t="s">
        <v>6</v>
      </c>
      <c r="D2" s="83" t="s">
        <v>7</v>
      </c>
      <c r="E2" s="84">
        <v>969507713</v>
      </c>
      <c r="F2" s="84">
        <v>168177712</v>
      </c>
      <c r="G2" s="84">
        <f t="shared" ref="G2:G71" si="0">E2-F2</f>
        <v>801330001</v>
      </c>
    </row>
    <row r="3" spans="1:7" ht="22.5">
      <c r="A3" s="82" t="s">
        <v>310</v>
      </c>
      <c r="B3" s="83" t="s">
        <v>311</v>
      </c>
      <c r="C3" s="82" t="s">
        <v>6</v>
      </c>
      <c r="D3" s="83" t="s">
        <v>7</v>
      </c>
      <c r="E3" s="84">
        <v>704863908</v>
      </c>
      <c r="F3" s="84">
        <v>0</v>
      </c>
      <c r="G3" s="84">
        <f t="shared" si="0"/>
        <v>704863908</v>
      </c>
    </row>
    <row r="4" spans="1:7" ht="22.5">
      <c r="A4" s="82" t="s">
        <v>312</v>
      </c>
      <c r="B4" s="83" t="s">
        <v>313</v>
      </c>
      <c r="C4" s="82" t="s">
        <v>6</v>
      </c>
      <c r="D4" s="83" t="s">
        <v>7</v>
      </c>
      <c r="E4" s="84">
        <v>466500501</v>
      </c>
      <c r="F4" s="84">
        <v>0</v>
      </c>
      <c r="G4" s="84">
        <f t="shared" si="0"/>
        <v>466500501</v>
      </c>
    </row>
    <row r="5" spans="1:7" ht="22.5">
      <c r="A5" s="82" t="s">
        <v>314</v>
      </c>
      <c r="B5" s="83" t="s">
        <v>315</v>
      </c>
      <c r="C5" s="82" t="s">
        <v>6</v>
      </c>
      <c r="D5" s="83" t="s">
        <v>7</v>
      </c>
      <c r="E5" s="84">
        <v>529371083</v>
      </c>
      <c r="F5" s="84">
        <v>0</v>
      </c>
      <c r="G5" s="84">
        <f t="shared" si="0"/>
        <v>529371083</v>
      </c>
    </row>
    <row r="6" spans="1:7" ht="22.5">
      <c r="A6" s="82" t="s">
        <v>316</v>
      </c>
      <c r="B6" s="83" t="s">
        <v>317</v>
      </c>
      <c r="C6" s="82" t="s">
        <v>6</v>
      </c>
      <c r="D6" s="83" t="s">
        <v>7</v>
      </c>
      <c r="E6" s="84">
        <v>1715936158</v>
      </c>
      <c r="F6" s="84">
        <v>0</v>
      </c>
      <c r="G6" s="84">
        <f t="shared" si="0"/>
        <v>1715936158</v>
      </c>
    </row>
    <row r="7" spans="1:7" ht="22.5">
      <c r="A7" s="82" t="s">
        <v>318</v>
      </c>
      <c r="B7" s="83" t="s">
        <v>319</v>
      </c>
      <c r="C7" s="82" t="s">
        <v>6</v>
      </c>
      <c r="D7" s="83" t="s">
        <v>7</v>
      </c>
      <c r="E7" s="84">
        <v>1707319179</v>
      </c>
      <c r="F7" s="84">
        <v>0</v>
      </c>
      <c r="G7" s="84">
        <f t="shared" si="0"/>
        <v>1707319179</v>
      </c>
    </row>
    <row r="8" spans="1:7" ht="22.5">
      <c r="A8" s="82" t="s">
        <v>308</v>
      </c>
      <c r="B8" s="83" t="s">
        <v>309</v>
      </c>
      <c r="C8" s="82" t="s">
        <v>8</v>
      </c>
      <c r="D8" s="83" t="s">
        <v>9</v>
      </c>
      <c r="E8" s="84">
        <v>2877583</v>
      </c>
      <c r="F8" s="84">
        <v>2877583</v>
      </c>
      <c r="G8" s="84">
        <f t="shared" si="0"/>
        <v>0</v>
      </c>
    </row>
    <row r="9" spans="1:7" ht="22.5">
      <c r="A9" s="82" t="s">
        <v>310</v>
      </c>
      <c r="B9" s="83" t="s">
        <v>311</v>
      </c>
      <c r="C9" s="82" t="s">
        <v>8</v>
      </c>
      <c r="D9" s="83" t="s">
        <v>9</v>
      </c>
      <c r="E9" s="84">
        <v>66467148</v>
      </c>
      <c r="F9" s="84">
        <v>0</v>
      </c>
      <c r="G9" s="84">
        <f t="shared" si="0"/>
        <v>66467148</v>
      </c>
    </row>
    <row r="10" spans="1:7" ht="22.5">
      <c r="A10" s="82" t="s">
        <v>312</v>
      </c>
      <c r="B10" s="83" t="s">
        <v>313</v>
      </c>
      <c r="C10" s="82" t="s">
        <v>8</v>
      </c>
      <c r="D10" s="83" t="s">
        <v>9</v>
      </c>
      <c r="E10" s="84">
        <v>59101983</v>
      </c>
      <c r="F10" s="84">
        <v>0</v>
      </c>
      <c r="G10" s="84">
        <f t="shared" si="0"/>
        <v>59101983</v>
      </c>
    </row>
    <row r="11" spans="1:7" ht="22.5">
      <c r="A11" s="82" t="s">
        <v>316</v>
      </c>
      <c r="B11" s="83" t="s">
        <v>317</v>
      </c>
      <c r="C11" s="82" t="s">
        <v>8</v>
      </c>
      <c r="D11" s="83" t="s">
        <v>9</v>
      </c>
      <c r="E11" s="84">
        <v>111780204</v>
      </c>
      <c r="F11" s="84">
        <v>0</v>
      </c>
      <c r="G11" s="84">
        <f t="shared" si="0"/>
        <v>111780204</v>
      </c>
    </row>
    <row r="12" spans="1:7" ht="22.5">
      <c r="A12" s="82" t="s">
        <v>318</v>
      </c>
      <c r="B12" s="83" t="s">
        <v>319</v>
      </c>
      <c r="C12" s="82" t="s">
        <v>8</v>
      </c>
      <c r="D12" s="83" t="s">
        <v>9</v>
      </c>
      <c r="E12" s="84">
        <v>56906340</v>
      </c>
      <c r="F12" s="84">
        <v>0</v>
      </c>
      <c r="G12" s="84">
        <f t="shared" si="0"/>
        <v>56906340</v>
      </c>
    </row>
    <row r="13" spans="1:7" ht="22.5">
      <c r="A13" s="82" t="s">
        <v>308</v>
      </c>
      <c r="B13" s="83" t="s">
        <v>309</v>
      </c>
      <c r="C13" s="82" t="s">
        <v>10</v>
      </c>
      <c r="D13" s="83" t="s">
        <v>11</v>
      </c>
      <c r="E13" s="84">
        <v>374040811</v>
      </c>
      <c r="F13" s="84">
        <v>85729748</v>
      </c>
      <c r="G13" s="84">
        <f t="shared" si="0"/>
        <v>288311063</v>
      </c>
    </row>
    <row r="14" spans="1:7" ht="22.5">
      <c r="A14" s="82" t="s">
        <v>310</v>
      </c>
      <c r="B14" s="83" t="s">
        <v>311</v>
      </c>
      <c r="C14" s="82" t="s">
        <v>10</v>
      </c>
      <c r="D14" s="83" t="s">
        <v>11</v>
      </c>
      <c r="E14" s="84">
        <v>590636120</v>
      </c>
      <c r="F14" s="84">
        <v>0</v>
      </c>
      <c r="G14" s="84">
        <f t="shared" si="0"/>
        <v>590636120</v>
      </c>
    </row>
    <row r="15" spans="1:7" ht="22.5">
      <c r="A15" s="82" t="s">
        <v>312</v>
      </c>
      <c r="B15" s="83" t="s">
        <v>313</v>
      </c>
      <c r="C15" s="82" t="s">
        <v>10</v>
      </c>
      <c r="D15" s="83" t="s">
        <v>11</v>
      </c>
      <c r="E15" s="84">
        <v>302236449</v>
      </c>
      <c r="F15" s="84">
        <v>0</v>
      </c>
      <c r="G15" s="84">
        <f t="shared" si="0"/>
        <v>302236449</v>
      </c>
    </row>
    <row r="16" spans="1:7" ht="22.5">
      <c r="A16" s="82" t="s">
        <v>314</v>
      </c>
      <c r="B16" s="83" t="s">
        <v>315</v>
      </c>
      <c r="C16" s="82" t="s">
        <v>10</v>
      </c>
      <c r="D16" s="83" t="s">
        <v>11</v>
      </c>
      <c r="E16" s="84">
        <v>345893704</v>
      </c>
      <c r="F16" s="84">
        <v>0</v>
      </c>
      <c r="G16" s="84">
        <f t="shared" si="0"/>
        <v>345893704</v>
      </c>
    </row>
    <row r="17" spans="1:9" ht="22.5">
      <c r="A17" s="82" t="s">
        <v>320</v>
      </c>
      <c r="B17" s="83" t="s">
        <v>321</v>
      </c>
      <c r="C17" s="82" t="s">
        <v>10</v>
      </c>
      <c r="D17" s="83" t="s">
        <v>11</v>
      </c>
      <c r="E17" s="84">
        <v>22600552</v>
      </c>
      <c r="F17" s="84">
        <v>0</v>
      </c>
      <c r="G17" s="84">
        <f t="shared" si="0"/>
        <v>22600552</v>
      </c>
    </row>
    <row r="18" spans="1:9" ht="22.5">
      <c r="A18" s="82" t="s">
        <v>316</v>
      </c>
      <c r="B18" s="83" t="s">
        <v>317</v>
      </c>
      <c r="C18" s="82" t="s">
        <v>10</v>
      </c>
      <c r="D18" s="83" t="s">
        <v>11</v>
      </c>
      <c r="E18" s="84">
        <v>1423457526</v>
      </c>
      <c r="F18" s="84">
        <v>0</v>
      </c>
      <c r="G18" s="84">
        <f t="shared" si="0"/>
        <v>1423457526</v>
      </c>
    </row>
    <row r="19" spans="1:9" ht="22.5">
      <c r="A19" s="82" t="s">
        <v>318</v>
      </c>
      <c r="B19" s="83" t="s">
        <v>319</v>
      </c>
      <c r="C19" s="82" t="s">
        <v>10</v>
      </c>
      <c r="D19" s="83" t="s">
        <v>11</v>
      </c>
      <c r="E19" s="84">
        <v>1478943506</v>
      </c>
      <c r="F19" s="84">
        <v>0</v>
      </c>
      <c r="G19" s="84">
        <f t="shared" si="0"/>
        <v>1478943506</v>
      </c>
    </row>
    <row r="20" spans="1:9" ht="22.5">
      <c r="A20" s="82" t="s">
        <v>322</v>
      </c>
      <c r="B20" s="83" t="s">
        <v>323</v>
      </c>
      <c r="C20" s="82" t="s">
        <v>10</v>
      </c>
      <c r="D20" s="83" t="s">
        <v>11</v>
      </c>
      <c r="E20" s="84">
        <v>22238208</v>
      </c>
      <c r="F20" s="84">
        <v>0</v>
      </c>
      <c r="G20" s="84">
        <f t="shared" si="0"/>
        <v>22238208</v>
      </c>
    </row>
    <row r="21" spans="1:9" ht="22.5">
      <c r="A21" s="82" t="s">
        <v>308</v>
      </c>
      <c r="B21" s="83" t="s">
        <v>309</v>
      </c>
      <c r="C21" s="82" t="s">
        <v>12</v>
      </c>
      <c r="D21" s="83" t="s">
        <v>13</v>
      </c>
      <c r="E21" s="84">
        <v>99131442</v>
      </c>
      <c r="F21" s="84">
        <v>0</v>
      </c>
      <c r="G21" s="84">
        <f t="shared" si="0"/>
        <v>99131442</v>
      </c>
    </row>
    <row r="22" spans="1:9" ht="22.5">
      <c r="A22" s="82" t="s">
        <v>310</v>
      </c>
      <c r="B22" s="83" t="s">
        <v>311</v>
      </c>
      <c r="C22" s="82" t="s">
        <v>12</v>
      </c>
      <c r="D22" s="83" t="s">
        <v>13</v>
      </c>
      <c r="E22" s="84">
        <v>99131442</v>
      </c>
      <c r="F22" s="84">
        <v>0</v>
      </c>
      <c r="G22" s="84">
        <f t="shared" si="0"/>
        <v>99131442</v>
      </c>
    </row>
    <row r="23" spans="1:9" ht="22.5">
      <c r="A23" s="82" t="s">
        <v>312</v>
      </c>
      <c r="B23" s="83" t="s">
        <v>313</v>
      </c>
      <c r="C23" s="82" t="s">
        <v>12</v>
      </c>
      <c r="D23" s="83" t="s">
        <v>13</v>
      </c>
      <c r="E23" s="84">
        <v>68124576</v>
      </c>
      <c r="F23" s="84">
        <v>0</v>
      </c>
      <c r="G23" s="84">
        <f t="shared" si="0"/>
        <v>68124576</v>
      </c>
    </row>
    <row r="24" spans="1:9" ht="22.5">
      <c r="A24" s="82" t="s">
        <v>314</v>
      </c>
      <c r="B24" s="83" t="s">
        <v>315</v>
      </c>
      <c r="C24" s="82" t="s">
        <v>12</v>
      </c>
      <c r="D24" s="83" t="s">
        <v>13</v>
      </c>
      <c r="E24" s="84">
        <v>80119932</v>
      </c>
      <c r="F24" s="84">
        <v>0</v>
      </c>
      <c r="G24" s="84">
        <f t="shared" si="0"/>
        <v>80119932</v>
      </c>
    </row>
    <row r="25" spans="1:9" ht="22.5">
      <c r="A25" s="82" t="s">
        <v>316</v>
      </c>
      <c r="B25" s="83" t="s">
        <v>317</v>
      </c>
      <c r="C25" s="82" t="s">
        <v>12</v>
      </c>
      <c r="D25" s="83" t="s">
        <v>13</v>
      </c>
      <c r="E25" s="84">
        <v>297394326</v>
      </c>
      <c r="F25" s="84">
        <v>0</v>
      </c>
      <c r="G25" s="84">
        <f t="shared" si="0"/>
        <v>297394326</v>
      </c>
    </row>
    <row r="26" spans="1:9" ht="22.5">
      <c r="A26" s="82" t="s">
        <v>318</v>
      </c>
      <c r="B26" s="83" t="s">
        <v>319</v>
      </c>
      <c r="C26" s="82" t="s">
        <v>12</v>
      </c>
      <c r="D26" s="83" t="s">
        <v>13</v>
      </c>
      <c r="E26" s="84">
        <v>317318691</v>
      </c>
      <c r="F26" s="84">
        <v>0</v>
      </c>
      <c r="G26" s="84">
        <f t="shared" si="0"/>
        <v>317318691</v>
      </c>
      <c r="H26" s="105" t="s">
        <v>412</v>
      </c>
      <c r="I26" s="105" t="s">
        <v>412</v>
      </c>
    </row>
    <row r="27" spans="1:9" ht="22.5">
      <c r="A27" s="104"/>
      <c r="B27" s="104"/>
      <c r="C27" s="104"/>
      <c r="D27" s="104"/>
      <c r="E27" s="105">
        <f>SUM(E2:E26)</f>
        <v>11911899085</v>
      </c>
      <c r="F27" s="105">
        <f t="shared" ref="F27:G27" si="1">SUM(F2:F26)</f>
        <v>256785043</v>
      </c>
      <c r="G27" s="105">
        <f t="shared" si="1"/>
        <v>11655114042</v>
      </c>
      <c r="H27" s="105">
        <f>G27</f>
        <v>11655114042</v>
      </c>
      <c r="I27" s="105">
        <f>H27+H50+H75</f>
        <v>57569881592</v>
      </c>
    </row>
    <row r="28" spans="1:9" ht="22.5">
      <c r="A28" s="82" t="s">
        <v>308</v>
      </c>
      <c r="B28" s="83" t="s">
        <v>309</v>
      </c>
      <c r="C28" s="82" t="s">
        <v>14</v>
      </c>
      <c r="D28" s="83" t="s">
        <v>15</v>
      </c>
      <c r="E28" s="84">
        <v>194883681</v>
      </c>
      <c r="F28" s="84">
        <v>73261228</v>
      </c>
      <c r="G28" s="84">
        <f t="shared" si="0"/>
        <v>121622453</v>
      </c>
    </row>
    <row r="29" spans="1:9" ht="22.5">
      <c r="A29" s="82" t="s">
        <v>310</v>
      </c>
      <c r="B29" s="83" t="s">
        <v>311</v>
      </c>
      <c r="C29" s="82" t="s">
        <v>14</v>
      </c>
      <c r="D29" s="83" t="s">
        <v>15</v>
      </c>
      <c r="E29" s="84">
        <v>246301876</v>
      </c>
      <c r="F29" s="84">
        <v>0</v>
      </c>
      <c r="G29" s="84">
        <f t="shared" si="0"/>
        <v>246301876</v>
      </c>
    </row>
    <row r="30" spans="1:9" ht="22.5">
      <c r="A30" s="82" t="s">
        <v>312</v>
      </c>
      <c r="B30" s="83" t="s">
        <v>313</v>
      </c>
      <c r="C30" s="82" t="s">
        <v>14</v>
      </c>
      <c r="D30" s="83" t="s">
        <v>15</v>
      </c>
      <c r="E30" s="84">
        <v>227056843</v>
      </c>
      <c r="F30" s="84">
        <v>0</v>
      </c>
      <c r="G30" s="84">
        <f t="shared" si="0"/>
        <v>227056843</v>
      </c>
    </row>
    <row r="31" spans="1:9" ht="22.5">
      <c r="A31" s="82" t="s">
        <v>314</v>
      </c>
      <c r="B31" s="83" t="s">
        <v>315</v>
      </c>
      <c r="C31" s="82" t="s">
        <v>14</v>
      </c>
      <c r="D31" s="83" t="s">
        <v>15</v>
      </c>
      <c r="E31" s="84">
        <v>249967163</v>
      </c>
      <c r="F31" s="84">
        <v>0</v>
      </c>
      <c r="G31" s="84">
        <f t="shared" si="0"/>
        <v>249967163</v>
      </c>
    </row>
    <row r="32" spans="1:9" ht="22.5">
      <c r="A32" s="82" t="s">
        <v>316</v>
      </c>
      <c r="B32" s="83" t="s">
        <v>317</v>
      </c>
      <c r="C32" s="82" t="s">
        <v>14</v>
      </c>
      <c r="D32" s="83" t="s">
        <v>15</v>
      </c>
      <c r="E32" s="84">
        <v>639781434</v>
      </c>
      <c r="F32" s="84">
        <v>0</v>
      </c>
      <c r="G32" s="84">
        <f t="shared" si="0"/>
        <v>639781434</v>
      </c>
    </row>
    <row r="33" spans="1:8" ht="22.5">
      <c r="A33" s="82" t="s">
        <v>318</v>
      </c>
      <c r="B33" s="83" t="s">
        <v>319</v>
      </c>
      <c r="C33" s="82" t="s">
        <v>14</v>
      </c>
      <c r="D33" s="83" t="s">
        <v>15</v>
      </c>
      <c r="E33" s="84">
        <v>468267460</v>
      </c>
      <c r="F33" s="84">
        <v>0</v>
      </c>
      <c r="G33" s="84">
        <f t="shared" si="0"/>
        <v>468267460</v>
      </c>
      <c r="H33" s="105" t="s">
        <v>408</v>
      </c>
    </row>
    <row r="34" spans="1:8" ht="22.5">
      <c r="A34" s="103"/>
      <c r="B34" s="104"/>
      <c r="C34" s="103"/>
      <c r="D34" s="104"/>
      <c r="E34" s="105">
        <f>SUM(E28:E33)</f>
        <v>2026258457</v>
      </c>
      <c r="F34" s="105">
        <f t="shared" ref="F34:G34" si="2">SUM(F28:F33)</f>
        <v>73261228</v>
      </c>
      <c r="G34" s="105">
        <f t="shared" si="2"/>
        <v>1952997229</v>
      </c>
      <c r="H34" s="105">
        <f>G34</f>
        <v>1952997229</v>
      </c>
    </row>
    <row r="35" spans="1:8" ht="22.5">
      <c r="A35" s="82" t="s">
        <v>308</v>
      </c>
      <c r="B35" s="83" t="s">
        <v>309</v>
      </c>
      <c r="C35" s="82" t="s">
        <v>16</v>
      </c>
      <c r="D35" s="83" t="s">
        <v>17</v>
      </c>
      <c r="E35" s="84">
        <v>236544595</v>
      </c>
      <c r="F35" s="84">
        <v>55706302</v>
      </c>
      <c r="G35" s="84">
        <f t="shared" si="0"/>
        <v>180838293</v>
      </c>
    </row>
    <row r="36" spans="1:8" ht="22.5">
      <c r="A36" s="82" t="s">
        <v>310</v>
      </c>
      <c r="B36" s="83" t="s">
        <v>311</v>
      </c>
      <c r="C36" s="82" t="s">
        <v>16</v>
      </c>
      <c r="D36" s="83" t="s">
        <v>17</v>
      </c>
      <c r="E36" s="84">
        <v>326948960</v>
      </c>
      <c r="F36" s="84">
        <v>0</v>
      </c>
      <c r="G36" s="84">
        <f t="shared" si="0"/>
        <v>326948960</v>
      </c>
    </row>
    <row r="37" spans="1:8" ht="22.5">
      <c r="A37" s="82" t="s">
        <v>312</v>
      </c>
      <c r="B37" s="83" t="s">
        <v>313</v>
      </c>
      <c r="C37" s="82" t="s">
        <v>16</v>
      </c>
      <c r="D37" s="83" t="s">
        <v>17</v>
      </c>
      <c r="E37" s="84">
        <v>204302993</v>
      </c>
      <c r="F37" s="84">
        <v>0</v>
      </c>
      <c r="G37" s="84">
        <f t="shared" si="0"/>
        <v>204302993</v>
      </c>
    </row>
    <row r="38" spans="1:8" ht="22.5">
      <c r="A38" s="82" t="s">
        <v>314</v>
      </c>
      <c r="B38" s="83" t="s">
        <v>315</v>
      </c>
      <c r="C38" s="82" t="s">
        <v>16</v>
      </c>
      <c r="D38" s="83" t="s">
        <v>17</v>
      </c>
      <c r="E38" s="84">
        <v>232168023</v>
      </c>
      <c r="F38" s="84">
        <v>0</v>
      </c>
      <c r="G38" s="84">
        <f t="shared" si="0"/>
        <v>232168023</v>
      </c>
    </row>
    <row r="39" spans="1:8" ht="22.5">
      <c r="A39" s="82" t="s">
        <v>316</v>
      </c>
      <c r="B39" s="83" t="s">
        <v>317</v>
      </c>
      <c r="C39" s="82" t="s">
        <v>16</v>
      </c>
      <c r="D39" s="83" t="s">
        <v>17</v>
      </c>
      <c r="E39" s="84">
        <v>825032908</v>
      </c>
      <c r="F39" s="84">
        <v>0</v>
      </c>
      <c r="G39" s="84">
        <f t="shared" si="0"/>
        <v>825032908</v>
      </c>
    </row>
    <row r="40" spans="1:8" ht="22.5">
      <c r="A40" s="82" t="s">
        <v>318</v>
      </c>
      <c r="B40" s="83" t="s">
        <v>319</v>
      </c>
      <c r="C40" s="82" t="s">
        <v>16</v>
      </c>
      <c r="D40" s="83" t="s">
        <v>17</v>
      </c>
      <c r="E40" s="84">
        <v>876381613</v>
      </c>
      <c r="F40" s="84">
        <v>0</v>
      </c>
      <c r="G40" s="84">
        <f t="shared" si="0"/>
        <v>876381613</v>
      </c>
    </row>
    <row r="41" spans="1:8" ht="22.5">
      <c r="A41" s="82" t="s">
        <v>308</v>
      </c>
      <c r="B41" s="83" t="s">
        <v>309</v>
      </c>
      <c r="C41" s="82" t="s">
        <v>18</v>
      </c>
      <c r="D41" s="83" t="s">
        <v>19</v>
      </c>
      <c r="E41" s="84">
        <v>170388197</v>
      </c>
      <c r="F41" s="84">
        <v>34039390</v>
      </c>
      <c r="G41" s="84">
        <f t="shared" si="0"/>
        <v>136348807</v>
      </c>
    </row>
    <row r="42" spans="1:8" ht="22.5">
      <c r="A42" s="82" t="s">
        <v>310</v>
      </c>
      <c r="B42" s="83" t="s">
        <v>311</v>
      </c>
      <c r="C42" s="82" t="s">
        <v>18</v>
      </c>
      <c r="D42" s="83" t="s">
        <v>19</v>
      </c>
      <c r="E42" s="84">
        <v>147334235</v>
      </c>
      <c r="F42" s="84">
        <v>8153836</v>
      </c>
      <c r="G42" s="84">
        <f t="shared" si="0"/>
        <v>139180399</v>
      </c>
    </row>
    <row r="43" spans="1:8" ht="22.5">
      <c r="A43" s="82" t="s">
        <v>312</v>
      </c>
      <c r="B43" s="83" t="s">
        <v>313</v>
      </c>
      <c r="C43" s="82" t="s">
        <v>18</v>
      </c>
      <c r="D43" s="83" t="s">
        <v>19</v>
      </c>
      <c r="E43" s="84">
        <v>115672391</v>
      </c>
      <c r="F43" s="84">
        <v>1696842</v>
      </c>
      <c r="G43" s="84">
        <f t="shared" si="0"/>
        <v>113975549</v>
      </c>
    </row>
    <row r="44" spans="1:8" ht="22.5">
      <c r="A44" s="82" t="s">
        <v>314</v>
      </c>
      <c r="B44" s="83" t="s">
        <v>315</v>
      </c>
      <c r="C44" s="82" t="s">
        <v>18</v>
      </c>
      <c r="D44" s="83" t="s">
        <v>19</v>
      </c>
      <c r="E44" s="84">
        <v>131273699</v>
      </c>
      <c r="F44" s="84">
        <v>4400984</v>
      </c>
      <c r="G44" s="84">
        <f t="shared" si="0"/>
        <v>126872715</v>
      </c>
    </row>
    <row r="45" spans="1:8" ht="22.5">
      <c r="A45" s="82" t="s">
        <v>316</v>
      </c>
      <c r="B45" s="83" t="s">
        <v>317</v>
      </c>
      <c r="C45" s="82" t="s">
        <v>18</v>
      </c>
      <c r="D45" s="83" t="s">
        <v>19</v>
      </c>
      <c r="E45" s="84">
        <v>442575547</v>
      </c>
      <c r="F45" s="84">
        <v>5156922</v>
      </c>
      <c r="G45" s="84">
        <f t="shared" si="0"/>
        <v>437418625</v>
      </c>
    </row>
    <row r="46" spans="1:8" ht="22.5">
      <c r="A46" s="82" t="s">
        <v>318</v>
      </c>
      <c r="B46" s="83" t="s">
        <v>319</v>
      </c>
      <c r="C46" s="82" t="s">
        <v>18</v>
      </c>
      <c r="D46" s="83" t="s">
        <v>19</v>
      </c>
      <c r="E46" s="84">
        <v>486781529</v>
      </c>
      <c r="F46" s="84">
        <v>2784160</v>
      </c>
      <c r="G46" s="84">
        <f t="shared" si="0"/>
        <v>483997369</v>
      </c>
      <c r="H46" s="105" t="s">
        <v>410</v>
      </c>
    </row>
    <row r="47" spans="1:8" ht="22.5">
      <c r="A47" s="105"/>
      <c r="B47" s="105"/>
      <c r="C47" s="105"/>
      <c r="D47" s="105"/>
      <c r="E47" s="105">
        <f>SUM(E35:E46)</f>
        <v>4195404690</v>
      </c>
      <c r="F47" s="105">
        <f t="shared" ref="F47:G47" si="3">SUM(F35:F46)</f>
        <v>111938436</v>
      </c>
      <c r="G47" s="105">
        <f t="shared" si="3"/>
        <v>4083466254</v>
      </c>
      <c r="H47" s="105">
        <f>G47</f>
        <v>4083466254</v>
      </c>
    </row>
    <row r="48" spans="1:8" ht="22.5">
      <c r="A48" s="82" t="s">
        <v>310</v>
      </c>
      <c r="B48" s="83" t="s">
        <v>311</v>
      </c>
      <c r="C48" s="82" t="s">
        <v>20</v>
      </c>
      <c r="D48" s="83" t="s">
        <v>21</v>
      </c>
      <c r="E48" s="84">
        <v>58947122</v>
      </c>
      <c r="F48" s="84">
        <v>256372</v>
      </c>
      <c r="G48" s="84">
        <f t="shared" si="0"/>
        <v>58690750</v>
      </c>
    </row>
    <row r="49" spans="1:8" ht="22.5">
      <c r="A49" s="82" t="s">
        <v>318</v>
      </c>
      <c r="B49" s="83" t="s">
        <v>319</v>
      </c>
      <c r="C49" s="82" t="s">
        <v>20</v>
      </c>
      <c r="D49" s="83" t="s">
        <v>21</v>
      </c>
      <c r="E49" s="84">
        <v>17925495</v>
      </c>
      <c r="F49" s="84">
        <v>1070771</v>
      </c>
      <c r="G49" s="84">
        <f t="shared" si="0"/>
        <v>16854724</v>
      </c>
      <c r="H49" s="105" t="s">
        <v>412</v>
      </c>
    </row>
    <row r="50" spans="1:8" ht="22.5">
      <c r="A50" s="105"/>
      <c r="B50" s="105"/>
      <c r="C50" s="105"/>
      <c r="D50" s="105"/>
      <c r="E50" s="105">
        <f>SUM(E48:E49)</f>
        <v>76872617</v>
      </c>
      <c r="F50" s="105">
        <f t="shared" ref="F50:G50" si="4">SUM(F48:F49)</f>
        <v>1327143</v>
      </c>
      <c r="G50" s="105">
        <f t="shared" si="4"/>
        <v>75545474</v>
      </c>
      <c r="H50" s="105">
        <f>G50</f>
        <v>75545474</v>
      </c>
    </row>
    <row r="51" spans="1:8" ht="22.5">
      <c r="A51" s="82" t="s">
        <v>308</v>
      </c>
      <c r="B51" s="83" t="s">
        <v>309</v>
      </c>
      <c r="C51" s="82" t="s">
        <v>22</v>
      </c>
      <c r="D51" s="83" t="s">
        <v>23</v>
      </c>
      <c r="E51" s="84">
        <v>91122102</v>
      </c>
      <c r="F51" s="84">
        <v>0</v>
      </c>
      <c r="G51" s="84">
        <f t="shared" si="0"/>
        <v>91122102</v>
      </c>
    </row>
    <row r="52" spans="1:8" ht="22.5">
      <c r="A52" s="82" t="s">
        <v>310</v>
      </c>
      <c r="B52" s="83" t="s">
        <v>311</v>
      </c>
      <c r="C52" s="82" t="s">
        <v>22</v>
      </c>
      <c r="D52" s="83" t="s">
        <v>23</v>
      </c>
      <c r="E52" s="84">
        <v>148528335</v>
      </c>
      <c r="F52" s="84">
        <v>0</v>
      </c>
      <c r="G52" s="84">
        <f t="shared" si="0"/>
        <v>148528335</v>
      </c>
    </row>
    <row r="53" spans="1:8" ht="22.5">
      <c r="A53" s="82" t="s">
        <v>314</v>
      </c>
      <c r="B53" s="83" t="s">
        <v>315</v>
      </c>
      <c r="C53" s="82" t="s">
        <v>22</v>
      </c>
      <c r="D53" s="83" t="s">
        <v>23</v>
      </c>
      <c r="E53" s="84">
        <v>109362197</v>
      </c>
      <c r="F53" s="84">
        <v>0</v>
      </c>
      <c r="G53" s="84">
        <f t="shared" si="0"/>
        <v>109362197</v>
      </c>
    </row>
    <row r="54" spans="1:8" ht="22.5">
      <c r="A54" s="82" t="s">
        <v>316</v>
      </c>
      <c r="B54" s="83" t="s">
        <v>317</v>
      </c>
      <c r="C54" s="82" t="s">
        <v>22</v>
      </c>
      <c r="D54" s="83" t="s">
        <v>23</v>
      </c>
      <c r="E54" s="84">
        <v>503734661</v>
      </c>
      <c r="F54" s="84">
        <v>0</v>
      </c>
      <c r="G54" s="84">
        <f t="shared" si="0"/>
        <v>503734661</v>
      </c>
    </row>
    <row r="55" spans="1:8" ht="22.5">
      <c r="A55" s="82" t="s">
        <v>318</v>
      </c>
      <c r="B55" s="83" t="s">
        <v>319</v>
      </c>
      <c r="C55" s="82" t="s">
        <v>22</v>
      </c>
      <c r="D55" s="83" t="s">
        <v>23</v>
      </c>
      <c r="E55" s="84">
        <v>655983615</v>
      </c>
      <c r="F55" s="84">
        <v>0</v>
      </c>
      <c r="G55" s="84">
        <f t="shared" si="0"/>
        <v>655983615</v>
      </c>
      <c r="H55" s="105" t="s">
        <v>392</v>
      </c>
    </row>
    <row r="56" spans="1:8" ht="22.5">
      <c r="A56" s="105"/>
      <c r="B56" s="105"/>
      <c r="C56" s="105"/>
      <c r="D56" s="105"/>
      <c r="E56" s="105">
        <f>SUM(E51:E55)</f>
        <v>1508730910</v>
      </c>
      <c r="F56" s="105">
        <f t="shared" ref="F56:G56" si="5">SUM(F51:F55)</f>
        <v>0</v>
      </c>
      <c r="G56" s="105">
        <f t="shared" si="5"/>
        <v>1508730910</v>
      </c>
      <c r="H56" s="105">
        <f>G56</f>
        <v>1508730910</v>
      </c>
    </row>
    <row r="57" spans="1:8" ht="22.5">
      <c r="A57" s="82" t="s">
        <v>308</v>
      </c>
      <c r="B57" s="83" t="s">
        <v>309</v>
      </c>
      <c r="C57" s="82" t="s">
        <v>24</v>
      </c>
      <c r="D57" s="83" t="s">
        <v>25</v>
      </c>
      <c r="E57" s="84">
        <v>117039622</v>
      </c>
      <c r="F57" s="84">
        <v>0</v>
      </c>
      <c r="G57" s="84">
        <f t="shared" si="0"/>
        <v>117039622</v>
      </c>
    </row>
    <row r="58" spans="1:8" ht="22.5">
      <c r="A58" s="82" t="s">
        <v>310</v>
      </c>
      <c r="B58" s="83" t="s">
        <v>311</v>
      </c>
      <c r="C58" s="82" t="s">
        <v>24</v>
      </c>
      <c r="D58" s="83" t="s">
        <v>25</v>
      </c>
      <c r="E58" s="84">
        <v>412227076</v>
      </c>
      <c r="F58" s="84">
        <v>0</v>
      </c>
      <c r="G58" s="84">
        <f t="shared" si="0"/>
        <v>412227076</v>
      </c>
    </row>
    <row r="59" spans="1:8" ht="22.5">
      <c r="A59" s="82" t="s">
        <v>312</v>
      </c>
      <c r="B59" s="83" t="s">
        <v>313</v>
      </c>
      <c r="C59" s="82" t="s">
        <v>24</v>
      </c>
      <c r="D59" s="83" t="s">
        <v>25</v>
      </c>
      <c r="E59" s="84">
        <v>181381356</v>
      </c>
      <c r="F59" s="84">
        <v>0</v>
      </c>
      <c r="G59" s="84">
        <f t="shared" si="0"/>
        <v>181381356</v>
      </c>
    </row>
    <row r="60" spans="1:8" ht="22.5">
      <c r="A60" s="82" t="s">
        <v>314</v>
      </c>
      <c r="B60" s="83" t="s">
        <v>315</v>
      </c>
      <c r="C60" s="82" t="s">
        <v>24</v>
      </c>
      <c r="D60" s="83" t="s">
        <v>25</v>
      </c>
      <c r="E60" s="84">
        <v>42181099</v>
      </c>
      <c r="F60" s="84">
        <v>0</v>
      </c>
      <c r="G60" s="84">
        <f t="shared" si="0"/>
        <v>42181099</v>
      </c>
    </row>
    <row r="61" spans="1:8" ht="22.5">
      <c r="A61" s="82" t="s">
        <v>316</v>
      </c>
      <c r="B61" s="83" t="s">
        <v>317</v>
      </c>
      <c r="C61" s="82" t="s">
        <v>24</v>
      </c>
      <c r="D61" s="83" t="s">
        <v>25</v>
      </c>
      <c r="E61" s="84">
        <v>749657369</v>
      </c>
      <c r="F61" s="84">
        <v>0</v>
      </c>
      <c r="G61" s="84">
        <f t="shared" si="0"/>
        <v>749657369</v>
      </c>
    </row>
    <row r="62" spans="1:8" ht="22.5">
      <c r="A62" s="82" t="s">
        <v>318</v>
      </c>
      <c r="B62" s="83" t="s">
        <v>319</v>
      </c>
      <c r="C62" s="82" t="s">
        <v>24</v>
      </c>
      <c r="D62" s="83" t="s">
        <v>25</v>
      </c>
      <c r="E62" s="84">
        <v>30076523</v>
      </c>
      <c r="F62" s="84">
        <v>0</v>
      </c>
      <c r="G62" s="84">
        <f t="shared" si="0"/>
        <v>30076523</v>
      </c>
    </row>
    <row r="63" spans="1:8" ht="22.5">
      <c r="A63" s="82" t="s">
        <v>308</v>
      </c>
      <c r="B63" s="83" t="s">
        <v>309</v>
      </c>
      <c r="C63" s="82" t="s">
        <v>26</v>
      </c>
      <c r="D63" s="83" t="s">
        <v>27</v>
      </c>
      <c r="E63" s="84">
        <v>201506969</v>
      </c>
      <c r="F63" s="84">
        <v>0</v>
      </c>
      <c r="G63" s="84">
        <f t="shared" si="0"/>
        <v>201506969</v>
      </c>
    </row>
    <row r="64" spans="1:8" ht="22.5">
      <c r="A64" s="82" t="s">
        <v>310</v>
      </c>
      <c r="B64" s="83" t="s">
        <v>311</v>
      </c>
      <c r="C64" s="82" t="s">
        <v>26</v>
      </c>
      <c r="D64" s="83" t="s">
        <v>27</v>
      </c>
      <c r="E64" s="84">
        <v>298742632</v>
      </c>
      <c r="F64" s="84">
        <v>0</v>
      </c>
      <c r="G64" s="84">
        <f t="shared" si="0"/>
        <v>298742632</v>
      </c>
    </row>
    <row r="65" spans="1:9" ht="22.5">
      <c r="A65" s="82" t="s">
        <v>312</v>
      </c>
      <c r="B65" s="83" t="s">
        <v>313</v>
      </c>
      <c r="C65" s="82" t="s">
        <v>26</v>
      </c>
      <c r="D65" s="83" t="s">
        <v>27</v>
      </c>
      <c r="E65" s="84">
        <v>127039137</v>
      </c>
      <c r="F65" s="84">
        <v>0</v>
      </c>
      <c r="G65" s="84">
        <f t="shared" si="0"/>
        <v>127039137</v>
      </c>
    </row>
    <row r="66" spans="1:9" ht="22.5">
      <c r="A66" s="82" t="s">
        <v>316</v>
      </c>
      <c r="B66" s="83" t="s">
        <v>317</v>
      </c>
      <c r="C66" s="82" t="s">
        <v>26</v>
      </c>
      <c r="D66" s="83" t="s">
        <v>27</v>
      </c>
      <c r="E66" s="84">
        <v>642205737</v>
      </c>
      <c r="F66" s="84">
        <v>0</v>
      </c>
      <c r="G66" s="84">
        <f t="shared" si="0"/>
        <v>642205737</v>
      </c>
    </row>
    <row r="67" spans="1:9" ht="22.5">
      <c r="A67" s="82" t="s">
        <v>318</v>
      </c>
      <c r="B67" s="83" t="s">
        <v>319</v>
      </c>
      <c r="C67" s="82" t="s">
        <v>26</v>
      </c>
      <c r="D67" s="83" t="s">
        <v>27</v>
      </c>
      <c r="E67" s="84">
        <v>526205184</v>
      </c>
      <c r="F67" s="84">
        <v>0</v>
      </c>
      <c r="G67" s="84">
        <f t="shared" si="0"/>
        <v>526205184</v>
      </c>
      <c r="H67" s="175" t="s">
        <v>411</v>
      </c>
    </row>
    <row r="68" spans="1:9" ht="22.5">
      <c r="A68" s="173"/>
      <c r="B68" s="174"/>
      <c r="C68" s="173"/>
      <c r="D68" s="174"/>
      <c r="E68" s="175">
        <f>SUM(E57:E67)</f>
        <v>3328262704</v>
      </c>
      <c r="F68" s="175">
        <f t="shared" ref="F68:G68" si="6">SUM(F57:F67)</f>
        <v>0</v>
      </c>
      <c r="G68" s="175">
        <f t="shared" si="6"/>
        <v>3328262704</v>
      </c>
      <c r="H68" s="175">
        <f>G68</f>
        <v>3328262704</v>
      </c>
    </row>
    <row r="69" spans="1:9" ht="22.5">
      <c r="A69" s="82" t="s">
        <v>308</v>
      </c>
      <c r="B69" s="83" t="s">
        <v>309</v>
      </c>
      <c r="C69" s="82" t="s">
        <v>28</v>
      </c>
      <c r="D69" s="83" t="s">
        <v>29</v>
      </c>
      <c r="E69" s="84">
        <v>68858400</v>
      </c>
      <c r="F69" s="84">
        <v>2011800</v>
      </c>
      <c r="G69" s="84">
        <f t="shared" si="0"/>
        <v>66846600</v>
      </c>
    </row>
    <row r="70" spans="1:9" ht="22.5">
      <c r="A70" s="82" t="s">
        <v>310</v>
      </c>
      <c r="B70" s="83" t="s">
        <v>311</v>
      </c>
      <c r="C70" s="82" t="s">
        <v>28</v>
      </c>
      <c r="D70" s="83" t="s">
        <v>29</v>
      </c>
      <c r="E70" s="84">
        <v>66389400</v>
      </c>
      <c r="F70" s="84">
        <v>0</v>
      </c>
      <c r="G70" s="84">
        <f t="shared" si="0"/>
        <v>66389400</v>
      </c>
    </row>
    <row r="71" spans="1:9" ht="22.5">
      <c r="A71" s="82" t="s">
        <v>312</v>
      </c>
      <c r="B71" s="83" t="s">
        <v>313</v>
      </c>
      <c r="C71" s="82" t="s">
        <v>28</v>
      </c>
      <c r="D71" s="83" t="s">
        <v>29</v>
      </c>
      <c r="E71" s="84">
        <v>34703550</v>
      </c>
      <c r="F71" s="84">
        <v>0</v>
      </c>
      <c r="G71" s="84">
        <f t="shared" si="0"/>
        <v>34703550</v>
      </c>
    </row>
    <row r="72" spans="1:9" ht="22.5">
      <c r="A72" s="82" t="s">
        <v>314</v>
      </c>
      <c r="B72" s="83" t="s">
        <v>315</v>
      </c>
      <c r="C72" s="82" t="s">
        <v>28</v>
      </c>
      <c r="D72" s="83" t="s">
        <v>29</v>
      </c>
      <c r="E72" s="84">
        <v>66389400</v>
      </c>
      <c r="F72" s="84">
        <v>0</v>
      </c>
      <c r="G72" s="84">
        <f t="shared" ref="G72:G74" si="7">E72-F72</f>
        <v>66389400</v>
      </c>
    </row>
    <row r="73" spans="1:9" ht="22.5">
      <c r="A73" s="82" t="s">
        <v>316</v>
      </c>
      <c r="B73" s="83" t="s">
        <v>317</v>
      </c>
      <c r="C73" s="82" t="s">
        <v>28</v>
      </c>
      <c r="D73" s="83" t="s">
        <v>29</v>
      </c>
      <c r="E73" s="84">
        <v>199168200</v>
      </c>
      <c r="F73" s="84">
        <v>0</v>
      </c>
      <c r="G73" s="84">
        <f t="shared" si="7"/>
        <v>199168200</v>
      </c>
    </row>
    <row r="74" spans="1:9" ht="22.5">
      <c r="A74" s="82" t="s">
        <v>318</v>
      </c>
      <c r="B74" s="83" t="s">
        <v>319</v>
      </c>
      <c r="C74" s="82" t="s">
        <v>28</v>
      </c>
      <c r="D74" s="83" t="s">
        <v>29</v>
      </c>
      <c r="E74" s="84">
        <v>197491700</v>
      </c>
      <c r="F74" s="84">
        <v>0</v>
      </c>
      <c r="G74" s="84">
        <f t="shared" si="7"/>
        <v>197491700</v>
      </c>
      <c r="H74" s="83" t="s">
        <v>398</v>
      </c>
    </row>
    <row r="75" spans="1:9" ht="22.5">
      <c r="A75" s="103"/>
      <c r="B75" s="104"/>
      <c r="C75" s="103"/>
      <c r="D75" s="104"/>
      <c r="E75" s="105">
        <f>SUM(E69:E74)</f>
        <v>633000650</v>
      </c>
      <c r="F75" s="105">
        <f>SUM(F2:F74)</f>
        <v>888635500</v>
      </c>
      <c r="G75" s="105">
        <f>SUM(G2:G74)</f>
        <v>45839222076</v>
      </c>
      <c r="H75" s="105">
        <f>G75</f>
        <v>45839222076</v>
      </c>
      <c r="I75" s="115">
        <f>H75+H68+H56+H50+H47+H34+H27</f>
        <v>68443338689</v>
      </c>
    </row>
    <row r="76" spans="1:9" ht="22.5">
      <c r="A76" s="82" t="s">
        <v>310</v>
      </c>
      <c r="B76" s="83" t="s">
        <v>311</v>
      </c>
      <c r="C76" s="82" t="s">
        <v>30</v>
      </c>
      <c r="D76" s="83" t="s">
        <v>31</v>
      </c>
      <c r="E76" s="84">
        <v>814370442</v>
      </c>
      <c r="F76" s="84">
        <v>524765032</v>
      </c>
      <c r="G76" s="84">
        <f t="shared" ref="G76:G104" si="8">E76-F76</f>
        <v>289605410</v>
      </c>
    </row>
    <row r="77" spans="1:9" ht="22.5">
      <c r="A77" s="82" t="s">
        <v>322</v>
      </c>
      <c r="B77" s="83" t="s">
        <v>323</v>
      </c>
      <c r="C77" s="82" t="s">
        <v>30</v>
      </c>
      <c r="D77" s="83" t="s">
        <v>31</v>
      </c>
      <c r="E77" s="84">
        <v>628791181</v>
      </c>
      <c r="F77" s="84">
        <v>628791181</v>
      </c>
      <c r="G77" s="84">
        <f t="shared" si="8"/>
        <v>0</v>
      </c>
    </row>
    <row r="78" spans="1:9" ht="22.5">
      <c r="A78" s="82" t="s">
        <v>310</v>
      </c>
      <c r="B78" s="83" t="s">
        <v>311</v>
      </c>
      <c r="C78" s="82" t="s">
        <v>32</v>
      </c>
      <c r="D78" s="83" t="s">
        <v>33</v>
      </c>
      <c r="E78" s="84">
        <v>104614608</v>
      </c>
      <c r="F78" s="84">
        <v>0</v>
      </c>
      <c r="G78" s="84">
        <f t="shared" si="8"/>
        <v>104614608</v>
      </c>
    </row>
    <row r="79" spans="1:9" ht="22.5">
      <c r="A79" s="82" t="s">
        <v>322</v>
      </c>
      <c r="B79" s="83" t="s">
        <v>323</v>
      </c>
      <c r="C79" s="82" t="s">
        <v>32</v>
      </c>
      <c r="D79" s="83" t="s">
        <v>33</v>
      </c>
      <c r="E79" s="84">
        <v>203027677</v>
      </c>
      <c r="F79" s="84">
        <v>202791677</v>
      </c>
      <c r="G79" s="84">
        <f t="shared" si="8"/>
        <v>236000</v>
      </c>
    </row>
    <row r="80" spans="1:9" ht="22.5">
      <c r="A80" s="82" t="s">
        <v>310</v>
      </c>
      <c r="B80" s="83" t="s">
        <v>311</v>
      </c>
      <c r="C80" s="82" t="s">
        <v>34</v>
      </c>
      <c r="D80" s="83" t="s">
        <v>35</v>
      </c>
      <c r="E80" s="84">
        <v>178314000</v>
      </c>
      <c r="F80" s="84">
        <v>0</v>
      </c>
      <c r="G80" s="84">
        <f t="shared" si="8"/>
        <v>178314000</v>
      </c>
    </row>
    <row r="81" spans="1:9" ht="22.5">
      <c r="A81" s="82" t="s">
        <v>322</v>
      </c>
      <c r="B81" s="83" t="s">
        <v>323</v>
      </c>
      <c r="C81" s="82" t="s">
        <v>34</v>
      </c>
      <c r="D81" s="83" t="s">
        <v>35</v>
      </c>
      <c r="E81" s="84">
        <v>148595000</v>
      </c>
      <c r="F81" s="84">
        <v>94842120</v>
      </c>
      <c r="G81" s="84">
        <f t="shared" si="8"/>
        <v>53752880</v>
      </c>
    </row>
    <row r="82" spans="1:9" ht="22.5">
      <c r="A82" s="82" t="s">
        <v>310</v>
      </c>
      <c r="B82" s="83" t="s">
        <v>311</v>
      </c>
      <c r="C82" s="82" t="s">
        <v>36</v>
      </c>
      <c r="D82" s="83" t="s">
        <v>37</v>
      </c>
      <c r="E82" s="84">
        <v>102000000</v>
      </c>
      <c r="F82" s="84">
        <v>80000000</v>
      </c>
      <c r="G82" s="84">
        <f t="shared" si="8"/>
        <v>22000000</v>
      </c>
    </row>
    <row r="83" spans="1:9" ht="22.5">
      <c r="A83" s="82" t="s">
        <v>322</v>
      </c>
      <c r="B83" s="83" t="s">
        <v>323</v>
      </c>
      <c r="C83" s="82" t="s">
        <v>36</v>
      </c>
      <c r="D83" s="83" t="s">
        <v>37</v>
      </c>
      <c r="E83" s="84">
        <v>85000000</v>
      </c>
      <c r="F83" s="84">
        <v>85000000</v>
      </c>
      <c r="G83" s="84">
        <f t="shared" si="8"/>
        <v>0</v>
      </c>
      <c r="H83" s="87" t="s">
        <v>398</v>
      </c>
      <c r="I83" s="87"/>
    </row>
    <row r="84" spans="1:9" ht="22.5">
      <c r="A84" s="85"/>
      <c r="B84" s="86"/>
      <c r="C84" s="85"/>
      <c r="D84" s="86"/>
      <c r="E84" s="87">
        <f>SUM(E76:E83)</f>
        <v>2264712908</v>
      </c>
      <c r="F84" s="87">
        <f t="shared" ref="F84:G84" si="9">SUM(F76:F83)</f>
        <v>1616190010</v>
      </c>
      <c r="G84" s="87">
        <f t="shared" si="9"/>
        <v>648522898</v>
      </c>
      <c r="H84" s="87">
        <f>G84</f>
        <v>648522898</v>
      </c>
      <c r="I84" s="87">
        <f>H84+H105</f>
        <v>655015498</v>
      </c>
    </row>
    <row r="85" spans="1:9" ht="22.5">
      <c r="A85" s="82" t="s">
        <v>310</v>
      </c>
      <c r="B85" s="83" t="s">
        <v>311</v>
      </c>
      <c r="C85" s="82" t="s">
        <v>38</v>
      </c>
      <c r="D85" s="83" t="s">
        <v>39</v>
      </c>
      <c r="E85" s="84">
        <v>149162071</v>
      </c>
      <c r="F85" s="84">
        <v>0</v>
      </c>
      <c r="G85" s="84">
        <f t="shared" si="8"/>
        <v>149162071</v>
      </c>
    </row>
    <row r="86" spans="1:9" ht="22.5">
      <c r="A86" s="82" t="s">
        <v>322</v>
      </c>
      <c r="B86" s="83" t="s">
        <v>323</v>
      </c>
      <c r="C86" s="82" t="s">
        <v>38</v>
      </c>
      <c r="D86" s="83" t="s">
        <v>39</v>
      </c>
      <c r="E86" s="84">
        <v>233745060</v>
      </c>
      <c r="F86" s="84">
        <v>233011278</v>
      </c>
      <c r="G86" s="84">
        <f t="shared" si="8"/>
        <v>733782</v>
      </c>
      <c r="H86" s="87" t="s">
        <v>408</v>
      </c>
    </row>
    <row r="87" spans="1:9" ht="22.5">
      <c r="A87" s="85"/>
      <c r="B87" s="86"/>
      <c r="C87" s="85"/>
      <c r="D87" s="86"/>
      <c r="E87" s="87">
        <f>SUM(E85:E86)</f>
        <v>382907131</v>
      </c>
      <c r="F87" s="87">
        <f t="shared" ref="F87:G87" si="10">SUM(F85:F86)</f>
        <v>233011278</v>
      </c>
      <c r="G87" s="87">
        <f t="shared" si="10"/>
        <v>149895853</v>
      </c>
      <c r="H87" s="87">
        <f>G87</f>
        <v>149895853</v>
      </c>
      <c r="I87" s="115"/>
    </row>
    <row r="88" spans="1:9" ht="22.5">
      <c r="A88" s="82" t="s">
        <v>310</v>
      </c>
      <c r="B88" s="83" t="s">
        <v>311</v>
      </c>
      <c r="C88" s="82" t="s">
        <v>40</v>
      </c>
      <c r="D88" s="83" t="s">
        <v>41</v>
      </c>
      <c r="E88" s="84">
        <v>37444415</v>
      </c>
      <c r="F88" s="84">
        <v>0</v>
      </c>
      <c r="G88" s="84">
        <f t="shared" si="8"/>
        <v>37444415</v>
      </c>
    </row>
    <row r="89" spans="1:9" ht="22.5">
      <c r="A89" s="82" t="s">
        <v>322</v>
      </c>
      <c r="B89" s="83" t="s">
        <v>323</v>
      </c>
      <c r="C89" s="82" t="s">
        <v>40</v>
      </c>
      <c r="D89" s="83" t="s">
        <v>41</v>
      </c>
      <c r="E89" s="84">
        <v>38084317</v>
      </c>
      <c r="F89" s="84">
        <v>38084317</v>
      </c>
      <c r="G89" s="84">
        <f t="shared" si="8"/>
        <v>0</v>
      </c>
    </row>
    <row r="90" spans="1:9" ht="22.5">
      <c r="A90" s="82" t="s">
        <v>310</v>
      </c>
      <c r="B90" s="83" t="s">
        <v>311</v>
      </c>
      <c r="C90" s="82" t="s">
        <v>42</v>
      </c>
      <c r="D90" s="83" t="s">
        <v>43</v>
      </c>
      <c r="E90" s="84">
        <v>336999720</v>
      </c>
      <c r="F90" s="84">
        <v>0</v>
      </c>
      <c r="G90" s="84">
        <f t="shared" si="8"/>
        <v>336999720</v>
      </c>
    </row>
    <row r="91" spans="1:9" ht="22.5">
      <c r="A91" s="82" t="s">
        <v>322</v>
      </c>
      <c r="B91" s="83" t="s">
        <v>323</v>
      </c>
      <c r="C91" s="82" t="s">
        <v>42</v>
      </c>
      <c r="D91" s="83" t="s">
        <v>43</v>
      </c>
      <c r="E91" s="84">
        <v>253895430</v>
      </c>
      <c r="F91" s="84">
        <v>251171730</v>
      </c>
      <c r="G91" s="84">
        <f t="shared" si="8"/>
        <v>2723700</v>
      </c>
    </row>
    <row r="92" spans="1:9" ht="22.5">
      <c r="A92" s="82" t="s">
        <v>310</v>
      </c>
      <c r="B92" s="83" t="s">
        <v>311</v>
      </c>
      <c r="C92" s="82" t="s">
        <v>44</v>
      </c>
      <c r="D92" s="83" t="s">
        <v>45</v>
      </c>
      <c r="E92" s="84">
        <v>160969307</v>
      </c>
      <c r="F92" s="84">
        <v>312892</v>
      </c>
      <c r="G92" s="84">
        <f t="shared" si="8"/>
        <v>160656415</v>
      </c>
    </row>
    <row r="93" spans="1:9" ht="22.5">
      <c r="A93" s="82" t="s">
        <v>322</v>
      </c>
      <c r="B93" s="83" t="s">
        <v>323</v>
      </c>
      <c r="C93" s="82" t="s">
        <v>44</v>
      </c>
      <c r="D93" s="83" t="s">
        <v>45</v>
      </c>
      <c r="E93" s="84">
        <v>121098091</v>
      </c>
      <c r="F93" s="84">
        <v>116928523</v>
      </c>
      <c r="G93" s="84">
        <f t="shared" si="8"/>
        <v>4169568</v>
      </c>
      <c r="H93" s="87" t="s">
        <v>410</v>
      </c>
    </row>
    <row r="94" spans="1:9" ht="22.5">
      <c r="A94" s="85"/>
      <c r="B94" s="86"/>
      <c r="C94" s="85"/>
      <c r="D94" s="86"/>
      <c r="E94" s="87">
        <f>SUM(E88:E93)</f>
        <v>948491280</v>
      </c>
      <c r="F94" s="87">
        <f t="shared" ref="F94:G94" si="11">SUM(F88:F93)</f>
        <v>406497462</v>
      </c>
      <c r="G94" s="87">
        <f t="shared" si="11"/>
        <v>541993818</v>
      </c>
      <c r="H94" s="87">
        <f>G94</f>
        <v>541993818</v>
      </c>
    </row>
    <row r="95" spans="1:9" ht="22.5">
      <c r="A95" s="82" t="s">
        <v>310</v>
      </c>
      <c r="B95" s="83" t="s">
        <v>311</v>
      </c>
      <c r="C95" s="82" t="s">
        <v>46</v>
      </c>
      <c r="D95" s="83" t="s">
        <v>47</v>
      </c>
      <c r="E95" s="84">
        <v>215707606</v>
      </c>
      <c r="F95" s="84">
        <v>0</v>
      </c>
      <c r="G95" s="84">
        <f t="shared" si="8"/>
        <v>215707606</v>
      </c>
    </row>
    <row r="96" spans="1:9" ht="22.5">
      <c r="A96" s="82" t="s">
        <v>322</v>
      </c>
      <c r="B96" s="83" t="s">
        <v>323</v>
      </c>
      <c r="C96" s="82" t="s">
        <v>46</v>
      </c>
      <c r="D96" s="83" t="s">
        <v>47</v>
      </c>
      <c r="E96" s="84">
        <v>4587104</v>
      </c>
      <c r="F96" s="84">
        <v>4587104</v>
      </c>
      <c r="G96" s="84">
        <f t="shared" si="8"/>
        <v>0</v>
      </c>
      <c r="H96" s="87" t="s">
        <v>392</v>
      </c>
    </row>
    <row r="97" spans="1:9" ht="22.5">
      <c r="A97" s="85"/>
      <c r="B97" s="86"/>
      <c r="C97" s="85"/>
      <c r="D97" s="86"/>
      <c r="E97" s="87">
        <f>SUM(E95:E96)</f>
        <v>220294710</v>
      </c>
      <c r="F97" s="87">
        <f t="shared" ref="F97:G97" si="12">SUM(F95:F96)</f>
        <v>4587104</v>
      </c>
      <c r="G97" s="87">
        <f t="shared" si="12"/>
        <v>215707606</v>
      </c>
      <c r="H97" s="87">
        <f>G97</f>
        <v>215707606</v>
      </c>
      <c r="I97" s="115"/>
    </row>
    <row r="98" spans="1:9" ht="22.5">
      <c r="A98" s="82" t="s">
        <v>310</v>
      </c>
      <c r="B98" s="83" t="s">
        <v>311</v>
      </c>
      <c r="C98" s="82" t="s">
        <v>48</v>
      </c>
      <c r="D98" s="83" t="s">
        <v>49</v>
      </c>
      <c r="E98" s="84">
        <v>27018975</v>
      </c>
      <c r="F98" s="84">
        <v>0</v>
      </c>
      <c r="G98" s="84">
        <f t="shared" si="8"/>
        <v>27018975</v>
      </c>
    </row>
    <row r="99" spans="1:9" ht="22.5">
      <c r="A99" s="82" t="s">
        <v>322</v>
      </c>
      <c r="B99" s="83" t="s">
        <v>323</v>
      </c>
      <c r="C99" s="82" t="s">
        <v>48</v>
      </c>
      <c r="D99" s="83" t="s">
        <v>49</v>
      </c>
      <c r="E99" s="84">
        <v>63185995</v>
      </c>
      <c r="F99" s="84">
        <v>0</v>
      </c>
      <c r="G99" s="84">
        <f t="shared" si="8"/>
        <v>63185995</v>
      </c>
    </row>
    <row r="100" spans="1:9" ht="22.5">
      <c r="A100" s="82" t="s">
        <v>310</v>
      </c>
      <c r="B100" s="83" t="s">
        <v>311</v>
      </c>
      <c r="C100" s="82" t="s">
        <v>50</v>
      </c>
      <c r="D100" s="83" t="s">
        <v>51</v>
      </c>
      <c r="E100" s="84">
        <v>79926251</v>
      </c>
      <c r="F100" s="84">
        <v>0</v>
      </c>
      <c r="G100" s="84">
        <f t="shared" si="8"/>
        <v>79926251</v>
      </c>
    </row>
    <row r="101" spans="1:9" ht="22.5">
      <c r="A101" s="82" t="s">
        <v>322</v>
      </c>
      <c r="B101" s="83" t="s">
        <v>323</v>
      </c>
      <c r="C101" s="82" t="s">
        <v>50</v>
      </c>
      <c r="D101" s="83" t="s">
        <v>51</v>
      </c>
      <c r="E101" s="84">
        <v>196354071</v>
      </c>
      <c r="F101" s="84">
        <v>0</v>
      </c>
      <c r="G101" s="84">
        <f t="shared" si="8"/>
        <v>196354071</v>
      </c>
      <c r="H101" s="175" t="s">
        <v>409</v>
      </c>
    </row>
    <row r="102" spans="1:9" ht="22.5">
      <c r="A102" s="173"/>
      <c r="B102" s="174"/>
      <c r="C102" s="173"/>
      <c r="D102" s="174"/>
      <c r="E102" s="175">
        <f>SUM(E98:E101)</f>
        <v>366485292</v>
      </c>
      <c r="F102" s="175">
        <f t="shared" ref="F102:G102" si="13">SUM(F98:F101)</f>
        <v>0</v>
      </c>
      <c r="G102" s="175">
        <f t="shared" si="13"/>
        <v>366485292</v>
      </c>
      <c r="H102" s="175">
        <f>G102</f>
        <v>366485292</v>
      </c>
    </row>
    <row r="103" spans="1:9" ht="22.5">
      <c r="A103" s="82" t="s">
        <v>310</v>
      </c>
      <c r="B103" s="83" t="s">
        <v>311</v>
      </c>
      <c r="C103" s="82" t="s">
        <v>52</v>
      </c>
      <c r="D103" s="83" t="s">
        <v>53</v>
      </c>
      <c r="E103" s="84">
        <v>6492600</v>
      </c>
      <c r="F103" s="84">
        <v>0</v>
      </c>
      <c r="G103" s="84">
        <f t="shared" si="8"/>
        <v>6492600</v>
      </c>
    </row>
    <row r="104" spans="1:9" ht="22.5">
      <c r="A104" s="82" t="s">
        <v>322</v>
      </c>
      <c r="B104" s="83" t="s">
        <v>323</v>
      </c>
      <c r="C104" s="82" t="s">
        <v>52</v>
      </c>
      <c r="D104" s="83" t="s">
        <v>53</v>
      </c>
      <c r="E104" s="84">
        <v>5029500</v>
      </c>
      <c r="F104" s="84">
        <v>5029500</v>
      </c>
      <c r="G104" s="84">
        <f t="shared" si="8"/>
        <v>0</v>
      </c>
      <c r="H104" s="83" t="s">
        <v>398</v>
      </c>
    </row>
    <row r="105" spans="1:9" ht="22.5">
      <c r="A105" s="85"/>
      <c r="B105" s="86"/>
      <c r="C105" s="85"/>
      <c r="D105" s="86"/>
      <c r="E105" s="87">
        <f>SUM(E103:E104)</f>
        <v>11522100</v>
      </c>
      <c r="F105" s="87">
        <f t="shared" ref="F105:G105" si="14">SUM(F103:F104)</f>
        <v>5029500</v>
      </c>
      <c r="G105" s="87">
        <f t="shared" si="14"/>
        <v>6492600</v>
      </c>
      <c r="H105" s="87">
        <f>G105</f>
        <v>6492600</v>
      </c>
    </row>
    <row r="106" spans="1:9" ht="22.5">
      <c r="A106" s="82" t="s">
        <v>320</v>
      </c>
      <c r="B106" s="83" t="s">
        <v>321</v>
      </c>
      <c r="C106" s="82" t="s">
        <v>54</v>
      </c>
      <c r="D106" s="83" t="s">
        <v>55</v>
      </c>
      <c r="E106" s="84">
        <v>3222968</v>
      </c>
      <c r="F106" s="84">
        <v>0</v>
      </c>
      <c r="G106" s="84">
        <f t="shared" ref="G106:G115" si="15">E106-F106</f>
        <v>3222968</v>
      </c>
      <c r="I106" s="115">
        <f>H105+H102+H97+H94+H87+H84</f>
        <v>1929098067</v>
      </c>
    </row>
    <row r="107" spans="1:9" ht="22.5">
      <c r="A107" s="82" t="s">
        <v>316</v>
      </c>
      <c r="B107" s="83" t="s">
        <v>317</v>
      </c>
      <c r="C107" s="82" t="s">
        <v>54</v>
      </c>
      <c r="D107" s="83" t="s">
        <v>55</v>
      </c>
      <c r="E107" s="84">
        <v>17351283</v>
      </c>
      <c r="F107" s="84">
        <v>0</v>
      </c>
      <c r="G107" s="84">
        <f t="shared" si="15"/>
        <v>17351283</v>
      </c>
    </row>
    <row r="108" spans="1:9" ht="22.5">
      <c r="A108" s="82" t="s">
        <v>318</v>
      </c>
      <c r="B108" s="83" t="s">
        <v>319</v>
      </c>
      <c r="C108" s="82" t="s">
        <v>54</v>
      </c>
      <c r="D108" s="83" t="s">
        <v>55</v>
      </c>
      <c r="E108" s="84">
        <v>819527</v>
      </c>
      <c r="F108" s="84">
        <v>0</v>
      </c>
      <c r="G108" s="84">
        <f t="shared" si="15"/>
        <v>819527</v>
      </c>
    </row>
    <row r="109" spans="1:9" ht="22.5">
      <c r="A109" s="82" t="s">
        <v>308</v>
      </c>
      <c r="B109" s="83" t="s">
        <v>309</v>
      </c>
      <c r="C109" s="82" t="s">
        <v>56</v>
      </c>
      <c r="D109" s="83" t="s">
        <v>57</v>
      </c>
      <c r="E109" s="84">
        <v>49545500</v>
      </c>
      <c r="F109" s="84">
        <v>0</v>
      </c>
      <c r="G109" s="84">
        <f t="shared" si="15"/>
        <v>49545500</v>
      </c>
    </row>
    <row r="110" spans="1:9" ht="22.5">
      <c r="A110" s="82" t="s">
        <v>324</v>
      </c>
      <c r="B110" s="83" t="s">
        <v>325</v>
      </c>
      <c r="C110" s="82" t="s">
        <v>56</v>
      </c>
      <c r="D110" s="83" t="s">
        <v>57</v>
      </c>
      <c r="E110" s="84">
        <v>10590000</v>
      </c>
      <c r="F110" s="84">
        <v>0</v>
      </c>
      <c r="G110" s="84">
        <f t="shared" si="15"/>
        <v>10590000</v>
      </c>
    </row>
    <row r="111" spans="1:9" ht="22.5">
      <c r="A111" s="82" t="s">
        <v>310</v>
      </c>
      <c r="B111" s="83" t="s">
        <v>311</v>
      </c>
      <c r="C111" s="82" t="s">
        <v>56</v>
      </c>
      <c r="D111" s="83" t="s">
        <v>57</v>
      </c>
      <c r="E111" s="84">
        <v>39170000</v>
      </c>
      <c r="F111" s="84">
        <v>0</v>
      </c>
      <c r="G111" s="84">
        <f t="shared" si="15"/>
        <v>39170000</v>
      </c>
    </row>
    <row r="112" spans="1:9" ht="22.5">
      <c r="A112" s="82" t="s">
        <v>312</v>
      </c>
      <c r="B112" s="83" t="s">
        <v>313</v>
      </c>
      <c r="C112" s="82" t="s">
        <v>56</v>
      </c>
      <c r="D112" s="83" t="s">
        <v>57</v>
      </c>
      <c r="E112" s="84">
        <v>57259421</v>
      </c>
      <c r="F112" s="84">
        <v>0</v>
      </c>
      <c r="G112" s="84">
        <f t="shared" si="15"/>
        <v>57259421</v>
      </c>
    </row>
    <row r="113" spans="1:8" ht="22.5">
      <c r="A113" s="82" t="s">
        <v>314</v>
      </c>
      <c r="B113" s="83" t="s">
        <v>315</v>
      </c>
      <c r="C113" s="82" t="s">
        <v>56</v>
      </c>
      <c r="D113" s="83" t="s">
        <v>57</v>
      </c>
      <c r="E113" s="84">
        <v>32620000</v>
      </c>
      <c r="F113" s="84">
        <v>0</v>
      </c>
      <c r="G113" s="84">
        <f t="shared" si="15"/>
        <v>32620000</v>
      </c>
    </row>
    <row r="114" spans="1:8" ht="22.5">
      <c r="A114" s="82" t="s">
        <v>316</v>
      </c>
      <c r="B114" s="83" t="s">
        <v>317</v>
      </c>
      <c r="C114" s="82" t="s">
        <v>56</v>
      </c>
      <c r="D114" s="83" t="s">
        <v>57</v>
      </c>
      <c r="E114" s="84">
        <v>4896000</v>
      </c>
      <c r="F114" s="84">
        <v>0</v>
      </c>
      <c r="G114" s="84">
        <f t="shared" si="15"/>
        <v>4896000</v>
      </c>
    </row>
    <row r="115" spans="1:8" ht="22.5">
      <c r="A115" s="82" t="s">
        <v>318</v>
      </c>
      <c r="B115" s="83" t="s">
        <v>319</v>
      </c>
      <c r="C115" s="82" t="s">
        <v>56</v>
      </c>
      <c r="D115" s="83" t="s">
        <v>57</v>
      </c>
      <c r="E115" s="84">
        <v>15900000</v>
      </c>
      <c r="F115" s="84">
        <v>0</v>
      </c>
      <c r="G115" s="84">
        <f t="shared" si="15"/>
        <v>15900000</v>
      </c>
      <c r="H115" s="83" t="s">
        <v>255</v>
      </c>
    </row>
    <row r="116" spans="1:8" ht="22.5">
      <c r="A116" s="88"/>
      <c r="B116" s="89"/>
      <c r="C116" s="88"/>
      <c r="D116" s="89"/>
      <c r="E116" s="90">
        <f>SUM(E106:E115)</f>
        <v>231374699</v>
      </c>
      <c r="F116" s="90">
        <f>SUM(F106:F115)</f>
        <v>0</v>
      </c>
      <c r="G116" s="90">
        <f>SUM(G106:G115)</f>
        <v>231374699</v>
      </c>
      <c r="H116" s="90">
        <f>G116</f>
        <v>231374699</v>
      </c>
    </row>
    <row r="117" spans="1:8" ht="22.5">
      <c r="A117" s="82" t="s">
        <v>308</v>
      </c>
      <c r="B117" s="83" t="s">
        <v>309</v>
      </c>
      <c r="C117" s="82" t="s">
        <v>58</v>
      </c>
      <c r="D117" s="83" t="s">
        <v>59</v>
      </c>
      <c r="E117" s="84">
        <v>295054884</v>
      </c>
      <c r="F117" s="84">
        <v>63476866</v>
      </c>
      <c r="G117" s="84">
        <f t="shared" ref="G117:G129" si="16">E117-F117</f>
        <v>231578018</v>
      </c>
    </row>
    <row r="118" spans="1:8" ht="22.5">
      <c r="A118" s="82" t="s">
        <v>310</v>
      </c>
      <c r="B118" s="83" t="s">
        <v>311</v>
      </c>
      <c r="C118" s="82" t="s">
        <v>58</v>
      </c>
      <c r="D118" s="83" t="s">
        <v>59</v>
      </c>
      <c r="E118" s="84">
        <v>510606447</v>
      </c>
      <c r="F118" s="84">
        <v>0</v>
      </c>
      <c r="G118" s="84">
        <f t="shared" si="16"/>
        <v>510606447</v>
      </c>
    </row>
    <row r="119" spans="1:8" ht="22.5">
      <c r="A119" s="82" t="s">
        <v>312</v>
      </c>
      <c r="B119" s="83" t="s">
        <v>313</v>
      </c>
      <c r="C119" s="82" t="s">
        <v>58</v>
      </c>
      <c r="D119" s="83" t="s">
        <v>59</v>
      </c>
      <c r="E119" s="84">
        <v>261101680</v>
      </c>
      <c r="F119" s="84">
        <v>0</v>
      </c>
      <c r="G119" s="84">
        <f t="shared" si="16"/>
        <v>261101680</v>
      </c>
    </row>
    <row r="120" spans="1:8" ht="22.5">
      <c r="A120" s="82" t="s">
        <v>314</v>
      </c>
      <c r="B120" s="83" t="s">
        <v>315</v>
      </c>
      <c r="C120" s="82" t="s">
        <v>58</v>
      </c>
      <c r="D120" s="83" t="s">
        <v>59</v>
      </c>
      <c r="E120" s="84">
        <v>320718911</v>
      </c>
      <c r="F120" s="84">
        <v>0</v>
      </c>
      <c r="G120" s="84">
        <f t="shared" si="16"/>
        <v>320718911</v>
      </c>
    </row>
    <row r="121" spans="1:8" ht="22.5">
      <c r="A121" s="82" t="s">
        <v>316</v>
      </c>
      <c r="B121" s="83" t="s">
        <v>317</v>
      </c>
      <c r="C121" s="82" t="s">
        <v>58</v>
      </c>
      <c r="D121" s="83" t="s">
        <v>59</v>
      </c>
      <c r="E121" s="84">
        <v>837356691</v>
      </c>
      <c r="F121" s="84">
        <v>0</v>
      </c>
      <c r="G121" s="84">
        <f t="shared" si="16"/>
        <v>837356691</v>
      </c>
    </row>
    <row r="122" spans="1:8" ht="22.5">
      <c r="A122" s="82" t="s">
        <v>318</v>
      </c>
      <c r="B122" s="83" t="s">
        <v>319</v>
      </c>
      <c r="C122" s="82" t="s">
        <v>58</v>
      </c>
      <c r="D122" s="83" t="s">
        <v>59</v>
      </c>
      <c r="E122" s="84">
        <v>689210580</v>
      </c>
      <c r="F122" s="84">
        <v>0</v>
      </c>
      <c r="G122" s="84">
        <f t="shared" si="16"/>
        <v>689210580</v>
      </c>
    </row>
    <row r="123" spans="1:8" ht="22.5">
      <c r="A123" s="82" t="s">
        <v>322</v>
      </c>
      <c r="B123" s="83" t="s">
        <v>323</v>
      </c>
      <c r="C123" s="82" t="s">
        <v>58</v>
      </c>
      <c r="D123" s="83" t="s">
        <v>59</v>
      </c>
      <c r="E123" s="84">
        <v>60886383</v>
      </c>
      <c r="F123" s="84">
        <v>59530865</v>
      </c>
      <c r="G123" s="84">
        <f t="shared" si="16"/>
        <v>1355518</v>
      </c>
    </row>
    <row r="124" spans="1:8" ht="22.5">
      <c r="A124" s="82" t="s">
        <v>308</v>
      </c>
      <c r="B124" s="83" t="s">
        <v>309</v>
      </c>
      <c r="C124" s="82" t="s">
        <v>60</v>
      </c>
      <c r="D124" s="83" t="s">
        <v>61</v>
      </c>
      <c r="E124" s="84">
        <v>10000000</v>
      </c>
      <c r="F124" s="84">
        <v>0</v>
      </c>
      <c r="G124" s="84">
        <f t="shared" si="16"/>
        <v>10000000</v>
      </c>
    </row>
    <row r="125" spans="1:8" ht="22.5">
      <c r="A125" s="82" t="s">
        <v>310</v>
      </c>
      <c r="B125" s="83" t="s">
        <v>311</v>
      </c>
      <c r="C125" s="82" t="s">
        <v>60</v>
      </c>
      <c r="D125" s="83" t="s">
        <v>61</v>
      </c>
      <c r="E125" s="84">
        <v>20000000</v>
      </c>
      <c r="F125" s="84">
        <v>0</v>
      </c>
      <c r="G125" s="84">
        <f t="shared" si="16"/>
        <v>20000000</v>
      </c>
    </row>
    <row r="126" spans="1:8" ht="22.5">
      <c r="A126" s="82" t="s">
        <v>314</v>
      </c>
      <c r="B126" s="83" t="s">
        <v>315</v>
      </c>
      <c r="C126" s="82" t="s">
        <v>60</v>
      </c>
      <c r="D126" s="83" t="s">
        <v>61</v>
      </c>
      <c r="E126" s="84">
        <v>10000000</v>
      </c>
      <c r="F126" s="84">
        <v>0</v>
      </c>
      <c r="G126" s="84">
        <f t="shared" si="16"/>
        <v>10000000</v>
      </c>
    </row>
    <row r="127" spans="1:8" ht="22.5">
      <c r="A127" s="82" t="s">
        <v>316</v>
      </c>
      <c r="B127" s="83" t="s">
        <v>317</v>
      </c>
      <c r="C127" s="82" t="s">
        <v>60</v>
      </c>
      <c r="D127" s="83" t="s">
        <v>61</v>
      </c>
      <c r="E127" s="84">
        <v>30000000</v>
      </c>
      <c r="F127" s="84">
        <v>0</v>
      </c>
      <c r="G127" s="84">
        <f t="shared" si="16"/>
        <v>30000000</v>
      </c>
    </row>
    <row r="128" spans="1:8" ht="22.5">
      <c r="A128" s="82" t="s">
        <v>318</v>
      </c>
      <c r="B128" s="83" t="s">
        <v>319</v>
      </c>
      <c r="C128" s="82" t="s">
        <v>60</v>
      </c>
      <c r="D128" s="83" t="s">
        <v>61</v>
      </c>
      <c r="E128" s="84">
        <v>30000000</v>
      </c>
      <c r="F128" s="84">
        <v>0</v>
      </c>
      <c r="G128" s="84">
        <f t="shared" si="16"/>
        <v>30000000</v>
      </c>
    </row>
    <row r="129" spans="1:8" ht="22.5">
      <c r="A129" s="82" t="s">
        <v>322</v>
      </c>
      <c r="B129" s="83" t="s">
        <v>323</v>
      </c>
      <c r="C129" s="82" t="s">
        <v>60</v>
      </c>
      <c r="D129" s="83" t="s">
        <v>61</v>
      </c>
      <c r="E129" s="84">
        <v>17051564</v>
      </c>
      <c r="F129" s="84">
        <v>17051564</v>
      </c>
      <c r="G129" s="84">
        <f t="shared" si="16"/>
        <v>0</v>
      </c>
      <c r="H129" s="83" t="s">
        <v>250</v>
      </c>
    </row>
    <row r="130" spans="1:8" ht="22.5">
      <c r="A130" s="91"/>
      <c r="B130" s="92"/>
      <c r="C130" s="91"/>
      <c r="D130" s="92"/>
      <c r="E130" s="93">
        <f>SUM(E117:E129)</f>
        <v>3091987140</v>
      </c>
      <c r="F130" s="93">
        <f>SUM(F117:F129)</f>
        <v>140059295</v>
      </c>
      <c r="G130" s="93">
        <f>SUM(G117:G129)</f>
        <v>2951927845</v>
      </c>
      <c r="H130" s="93">
        <f>G130</f>
        <v>2951927845</v>
      </c>
    </row>
    <row r="131" spans="1:8" ht="22.5">
      <c r="A131" s="82" t="s">
        <v>308</v>
      </c>
      <c r="B131" s="83" t="s">
        <v>309</v>
      </c>
      <c r="C131" s="82" t="s">
        <v>62</v>
      </c>
      <c r="D131" s="83" t="s">
        <v>63</v>
      </c>
      <c r="E131" s="84">
        <v>1624437380</v>
      </c>
      <c r="F131" s="84">
        <v>0</v>
      </c>
      <c r="G131" s="84">
        <f t="shared" ref="G131:G138" si="17">E131-F131</f>
        <v>1624437380</v>
      </c>
    </row>
    <row r="132" spans="1:8" ht="22.5">
      <c r="A132" s="82" t="s">
        <v>310</v>
      </c>
      <c r="B132" s="83" t="s">
        <v>311</v>
      </c>
      <c r="C132" s="82" t="s">
        <v>62</v>
      </c>
      <c r="D132" s="83" t="s">
        <v>63</v>
      </c>
      <c r="E132" s="84">
        <v>381314161</v>
      </c>
      <c r="F132" s="84">
        <v>0</v>
      </c>
      <c r="G132" s="84">
        <f t="shared" si="17"/>
        <v>381314161</v>
      </c>
    </row>
    <row r="133" spans="1:8" ht="22.5">
      <c r="A133" s="82" t="s">
        <v>326</v>
      </c>
      <c r="B133" s="83" t="s">
        <v>327</v>
      </c>
      <c r="C133" s="82" t="s">
        <v>62</v>
      </c>
      <c r="D133" s="83" t="s">
        <v>63</v>
      </c>
      <c r="E133" s="84">
        <v>14267016</v>
      </c>
      <c r="F133" s="84">
        <v>0</v>
      </c>
      <c r="G133" s="84">
        <f t="shared" si="17"/>
        <v>14267016</v>
      </c>
    </row>
    <row r="134" spans="1:8" ht="22.5">
      <c r="A134" s="82" t="s">
        <v>320</v>
      </c>
      <c r="B134" s="83" t="s">
        <v>321</v>
      </c>
      <c r="C134" s="82" t="s">
        <v>62</v>
      </c>
      <c r="D134" s="83" t="s">
        <v>63</v>
      </c>
      <c r="E134" s="84">
        <v>30902093540</v>
      </c>
      <c r="F134" s="84">
        <v>0</v>
      </c>
      <c r="G134" s="84">
        <f t="shared" si="17"/>
        <v>30902093540</v>
      </c>
    </row>
    <row r="135" spans="1:8" ht="22.5">
      <c r="A135" s="82" t="s">
        <v>328</v>
      </c>
      <c r="B135" s="83" t="s">
        <v>329</v>
      </c>
      <c r="C135" s="82" t="s">
        <v>62</v>
      </c>
      <c r="D135" s="83" t="s">
        <v>63</v>
      </c>
      <c r="E135" s="84">
        <v>927286654</v>
      </c>
      <c r="F135" s="84">
        <v>235600897</v>
      </c>
      <c r="G135" s="84">
        <f t="shared" si="17"/>
        <v>691685757</v>
      </c>
    </row>
    <row r="136" spans="1:8" ht="22.5">
      <c r="A136" s="82" t="s">
        <v>316</v>
      </c>
      <c r="B136" s="83" t="s">
        <v>317</v>
      </c>
      <c r="C136" s="82" t="s">
        <v>62</v>
      </c>
      <c r="D136" s="83" t="s">
        <v>63</v>
      </c>
      <c r="E136" s="84">
        <v>18827702860</v>
      </c>
      <c r="F136" s="84">
        <v>0</v>
      </c>
      <c r="G136" s="84">
        <f t="shared" si="17"/>
        <v>18827702860</v>
      </c>
    </row>
    <row r="137" spans="1:8" ht="22.5">
      <c r="A137" s="82" t="s">
        <v>318</v>
      </c>
      <c r="B137" s="83" t="s">
        <v>319</v>
      </c>
      <c r="C137" s="82" t="s">
        <v>62</v>
      </c>
      <c r="D137" s="83" t="s">
        <v>63</v>
      </c>
      <c r="E137" s="84">
        <v>15275626781</v>
      </c>
      <c r="F137" s="84">
        <v>0</v>
      </c>
      <c r="G137" s="84">
        <f t="shared" si="17"/>
        <v>15275626781</v>
      </c>
    </row>
    <row r="138" spans="1:8" ht="22.5">
      <c r="A138" s="82" t="s">
        <v>316</v>
      </c>
      <c r="B138" s="83" t="s">
        <v>317</v>
      </c>
      <c r="C138" s="82" t="s">
        <v>64</v>
      </c>
      <c r="D138" s="83" t="s">
        <v>65</v>
      </c>
      <c r="E138" s="84">
        <v>29355000</v>
      </c>
      <c r="F138" s="84">
        <v>0</v>
      </c>
      <c r="G138" s="84">
        <f t="shared" si="17"/>
        <v>29355000</v>
      </c>
      <c r="H138" s="83" t="s">
        <v>251</v>
      </c>
    </row>
    <row r="139" spans="1:8" ht="22.5">
      <c r="A139" s="94"/>
      <c r="B139" s="95"/>
      <c r="C139" s="94"/>
      <c r="D139" s="95"/>
      <c r="E139" s="96">
        <f>SUM(E131:E138)</f>
        <v>67982083392</v>
      </c>
      <c r="F139" s="96">
        <f>SUM(F131:F138)</f>
        <v>235600897</v>
      </c>
      <c r="G139" s="96">
        <f>SUM(G131:G138)</f>
        <v>67746482495</v>
      </c>
      <c r="H139" s="96">
        <f>G139</f>
        <v>67746482495</v>
      </c>
    </row>
    <row r="140" spans="1:8" ht="22.5">
      <c r="A140" s="82" t="s">
        <v>308</v>
      </c>
      <c r="B140" s="83" t="s">
        <v>309</v>
      </c>
      <c r="C140" s="82" t="s">
        <v>66</v>
      </c>
      <c r="D140" s="83" t="s">
        <v>67</v>
      </c>
      <c r="E140" s="84">
        <v>15249270280</v>
      </c>
      <c r="F140" s="84">
        <v>0</v>
      </c>
      <c r="G140" s="84">
        <f t="shared" ref="G140:G161" si="18">E140-F140</f>
        <v>15249270280</v>
      </c>
    </row>
    <row r="141" spans="1:8" ht="22.5">
      <c r="A141" s="82" t="s">
        <v>312</v>
      </c>
      <c r="B141" s="83" t="s">
        <v>313</v>
      </c>
      <c r="C141" s="82" t="s">
        <v>66</v>
      </c>
      <c r="D141" s="83" t="s">
        <v>67</v>
      </c>
      <c r="E141" s="84">
        <v>1590168073</v>
      </c>
      <c r="F141" s="84">
        <v>0</v>
      </c>
      <c r="G141" s="84">
        <f t="shared" si="18"/>
        <v>1590168073</v>
      </c>
    </row>
    <row r="142" spans="1:8" ht="22.5">
      <c r="A142" s="82" t="s">
        <v>314</v>
      </c>
      <c r="B142" s="83" t="s">
        <v>315</v>
      </c>
      <c r="C142" s="82" t="s">
        <v>66</v>
      </c>
      <c r="D142" s="83" t="s">
        <v>67</v>
      </c>
      <c r="E142" s="84">
        <v>4195283925</v>
      </c>
      <c r="F142" s="84">
        <v>0</v>
      </c>
      <c r="G142" s="84">
        <f t="shared" si="18"/>
        <v>4195283925</v>
      </c>
    </row>
    <row r="143" spans="1:8" ht="22.5">
      <c r="A143" s="82" t="s">
        <v>310</v>
      </c>
      <c r="B143" s="83" t="s">
        <v>311</v>
      </c>
      <c r="C143" s="82" t="s">
        <v>68</v>
      </c>
      <c r="D143" s="83" t="s">
        <v>69</v>
      </c>
      <c r="E143" s="84">
        <v>112840000</v>
      </c>
      <c r="F143" s="84">
        <v>0</v>
      </c>
      <c r="G143" s="84">
        <f t="shared" si="18"/>
        <v>112840000</v>
      </c>
    </row>
    <row r="144" spans="1:8" ht="22.5">
      <c r="A144" s="82" t="s">
        <v>326</v>
      </c>
      <c r="B144" s="83" t="s">
        <v>327</v>
      </c>
      <c r="C144" s="82" t="s">
        <v>68</v>
      </c>
      <c r="D144" s="83" t="s">
        <v>69</v>
      </c>
      <c r="E144" s="84">
        <v>80000000</v>
      </c>
      <c r="F144" s="84">
        <v>0</v>
      </c>
      <c r="G144" s="84">
        <f t="shared" si="18"/>
        <v>80000000</v>
      </c>
    </row>
    <row r="145" spans="1:7" ht="22.5">
      <c r="A145" s="82" t="s">
        <v>320</v>
      </c>
      <c r="B145" s="83" t="s">
        <v>321</v>
      </c>
      <c r="C145" s="82" t="s">
        <v>68</v>
      </c>
      <c r="D145" s="83" t="s">
        <v>69</v>
      </c>
      <c r="E145" s="84">
        <v>34206801162</v>
      </c>
      <c r="F145" s="84">
        <v>0</v>
      </c>
      <c r="G145" s="84">
        <f t="shared" si="18"/>
        <v>34206801162</v>
      </c>
    </row>
    <row r="146" spans="1:7" ht="22.5">
      <c r="A146" s="82" t="s">
        <v>316</v>
      </c>
      <c r="B146" s="83" t="s">
        <v>317</v>
      </c>
      <c r="C146" s="82" t="s">
        <v>68</v>
      </c>
      <c r="D146" s="83" t="s">
        <v>69</v>
      </c>
      <c r="E146" s="84">
        <v>704733243</v>
      </c>
      <c r="F146" s="84">
        <v>0</v>
      </c>
      <c r="G146" s="84">
        <f t="shared" si="18"/>
        <v>704733243</v>
      </c>
    </row>
    <row r="147" spans="1:7" ht="22.5">
      <c r="A147" s="82" t="s">
        <v>318</v>
      </c>
      <c r="B147" s="83" t="s">
        <v>319</v>
      </c>
      <c r="C147" s="82" t="s">
        <v>68</v>
      </c>
      <c r="D147" s="83" t="s">
        <v>69</v>
      </c>
      <c r="E147" s="84">
        <v>359848701</v>
      </c>
      <c r="F147" s="84">
        <v>0</v>
      </c>
      <c r="G147" s="84">
        <f t="shared" si="18"/>
        <v>359848701</v>
      </c>
    </row>
    <row r="148" spans="1:7" ht="22.5">
      <c r="A148" s="82" t="s">
        <v>330</v>
      </c>
      <c r="B148" s="83" t="s">
        <v>331</v>
      </c>
      <c r="C148" s="82" t="s">
        <v>68</v>
      </c>
      <c r="D148" s="83" t="s">
        <v>69</v>
      </c>
      <c r="E148" s="84">
        <v>109500000</v>
      </c>
      <c r="F148" s="84">
        <v>0</v>
      </c>
      <c r="G148" s="84">
        <f t="shared" si="18"/>
        <v>109500000</v>
      </c>
    </row>
    <row r="149" spans="1:7" ht="22.5">
      <c r="A149" s="82" t="s">
        <v>332</v>
      </c>
      <c r="B149" s="83" t="s">
        <v>333</v>
      </c>
      <c r="C149" s="82" t="s">
        <v>70</v>
      </c>
      <c r="D149" s="83" t="s">
        <v>71</v>
      </c>
      <c r="E149" s="84">
        <v>1501376409</v>
      </c>
      <c r="F149" s="84">
        <v>0</v>
      </c>
      <c r="G149" s="84">
        <f t="shared" si="18"/>
        <v>1501376409</v>
      </c>
    </row>
    <row r="150" spans="1:7" ht="22.5">
      <c r="A150" s="82" t="s">
        <v>334</v>
      </c>
      <c r="B150" s="83" t="s">
        <v>335</v>
      </c>
      <c r="C150" s="82" t="s">
        <v>70</v>
      </c>
      <c r="D150" s="83" t="s">
        <v>71</v>
      </c>
      <c r="E150" s="84">
        <v>24797341693</v>
      </c>
      <c r="F150" s="84">
        <v>0</v>
      </c>
      <c r="G150" s="84">
        <f t="shared" si="18"/>
        <v>24797341693</v>
      </c>
    </row>
    <row r="151" spans="1:7" ht="22.5">
      <c r="A151" s="82" t="s">
        <v>336</v>
      </c>
      <c r="B151" s="83" t="s">
        <v>337</v>
      </c>
      <c r="C151" s="82" t="s">
        <v>70</v>
      </c>
      <c r="D151" s="83" t="s">
        <v>71</v>
      </c>
      <c r="E151" s="84">
        <v>2983413626</v>
      </c>
      <c r="F151" s="84">
        <v>0</v>
      </c>
      <c r="G151" s="84">
        <f t="shared" si="18"/>
        <v>2983413626</v>
      </c>
    </row>
    <row r="152" spans="1:7" ht="22.5">
      <c r="A152" s="82" t="s">
        <v>338</v>
      </c>
      <c r="B152" s="83" t="s">
        <v>339</v>
      </c>
      <c r="C152" s="82" t="s">
        <v>70</v>
      </c>
      <c r="D152" s="83" t="s">
        <v>71</v>
      </c>
      <c r="E152" s="84">
        <v>2225359859</v>
      </c>
      <c r="F152" s="84">
        <v>0</v>
      </c>
      <c r="G152" s="84">
        <f t="shared" si="18"/>
        <v>2225359859</v>
      </c>
    </row>
    <row r="153" spans="1:7" ht="22.5">
      <c r="A153" s="82" t="s">
        <v>308</v>
      </c>
      <c r="B153" s="83" t="s">
        <v>309</v>
      </c>
      <c r="C153" s="82" t="s">
        <v>72</v>
      </c>
      <c r="D153" s="83" t="s">
        <v>73</v>
      </c>
      <c r="E153" s="84">
        <v>2578950000</v>
      </c>
      <c r="F153" s="84">
        <v>0</v>
      </c>
      <c r="G153" s="84">
        <f t="shared" si="18"/>
        <v>2578950000</v>
      </c>
    </row>
    <row r="154" spans="1:7" ht="22.5">
      <c r="A154" s="82" t="s">
        <v>316</v>
      </c>
      <c r="B154" s="83" t="s">
        <v>317</v>
      </c>
      <c r="C154" s="82" t="s">
        <v>72</v>
      </c>
      <c r="D154" s="83" t="s">
        <v>73</v>
      </c>
      <c r="E154" s="84">
        <v>48800000</v>
      </c>
      <c r="F154" s="84">
        <v>0</v>
      </c>
      <c r="G154" s="84">
        <f t="shared" si="18"/>
        <v>48800000</v>
      </c>
    </row>
    <row r="155" spans="1:7" ht="22.5">
      <c r="A155" s="82" t="s">
        <v>316</v>
      </c>
      <c r="B155" s="83" t="s">
        <v>317</v>
      </c>
      <c r="C155" s="82" t="s">
        <v>74</v>
      </c>
      <c r="D155" s="83" t="s">
        <v>75</v>
      </c>
      <c r="E155" s="84">
        <v>654750000</v>
      </c>
      <c r="F155" s="84">
        <v>0</v>
      </c>
      <c r="G155" s="84">
        <f t="shared" si="18"/>
        <v>654750000</v>
      </c>
    </row>
    <row r="156" spans="1:7" ht="22.5">
      <c r="A156" s="82" t="s">
        <v>310</v>
      </c>
      <c r="B156" s="83" t="s">
        <v>311</v>
      </c>
      <c r="C156" s="82" t="s">
        <v>76</v>
      </c>
      <c r="D156" s="83" t="s">
        <v>77</v>
      </c>
      <c r="E156" s="84">
        <v>5250000</v>
      </c>
      <c r="F156" s="84">
        <v>0</v>
      </c>
      <c r="G156" s="84">
        <f t="shared" si="18"/>
        <v>5250000</v>
      </c>
    </row>
    <row r="157" spans="1:7" ht="22.5">
      <c r="A157" s="82" t="s">
        <v>316</v>
      </c>
      <c r="B157" s="83" t="s">
        <v>317</v>
      </c>
      <c r="C157" s="82" t="s">
        <v>76</v>
      </c>
      <c r="D157" s="83" t="s">
        <v>77</v>
      </c>
      <c r="E157" s="84">
        <v>24300000</v>
      </c>
      <c r="F157" s="84">
        <v>0</v>
      </c>
      <c r="G157" s="84">
        <f t="shared" si="18"/>
        <v>24300000</v>
      </c>
    </row>
    <row r="158" spans="1:7" ht="22.5">
      <c r="A158" s="82" t="s">
        <v>320</v>
      </c>
      <c r="B158" s="83" t="s">
        <v>321</v>
      </c>
      <c r="C158" s="82" t="s">
        <v>78</v>
      </c>
      <c r="D158" s="83" t="s">
        <v>79</v>
      </c>
      <c r="E158" s="84">
        <v>77436041</v>
      </c>
      <c r="F158" s="84">
        <v>0</v>
      </c>
      <c r="G158" s="84">
        <f t="shared" si="18"/>
        <v>77436041</v>
      </c>
    </row>
    <row r="159" spans="1:7" ht="22.5">
      <c r="A159" s="82" t="s">
        <v>316</v>
      </c>
      <c r="B159" s="83" t="s">
        <v>317</v>
      </c>
      <c r="C159" s="82" t="s">
        <v>78</v>
      </c>
      <c r="D159" s="83" t="s">
        <v>79</v>
      </c>
      <c r="E159" s="84">
        <v>140983231</v>
      </c>
      <c r="F159" s="84">
        <v>0</v>
      </c>
      <c r="G159" s="84">
        <f t="shared" si="18"/>
        <v>140983231</v>
      </c>
    </row>
    <row r="160" spans="1:7" ht="22.5">
      <c r="A160" s="82" t="s">
        <v>318</v>
      </c>
      <c r="B160" s="83" t="s">
        <v>319</v>
      </c>
      <c r="C160" s="82" t="s">
        <v>78</v>
      </c>
      <c r="D160" s="83" t="s">
        <v>79</v>
      </c>
      <c r="E160" s="84">
        <v>57594669</v>
      </c>
      <c r="F160" s="84">
        <v>0</v>
      </c>
      <c r="G160" s="84">
        <f t="shared" si="18"/>
        <v>57594669</v>
      </c>
    </row>
    <row r="161" spans="1:8" ht="22.5">
      <c r="A161" s="82" t="s">
        <v>340</v>
      </c>
      <c r="B161" s="83" t="s">
        <v>341</v>
      </c>
      <c r="C161" s="82" t="s">
        <v>78</v>
      </c>
      <c r="D161" s="83" t="s">
        <v>79</v>
      </c>
      <c r="E161" s="84">
        <v>305311</v>
      </c>
      <c r="F161" s="84">
        <v>0</v>
      </c>
      <c r="G161" s="84">
        <f t="shared" si="18"/>
        <v>305311</v>
      </c>
      <c r="H161" s="83" t="s">
        <v>252</v>
      </c>
    </row>
    <row r="162" spans="1:8" ht="22.5">
      <c r="A162" s="97"/>
      <c r="B162" s="98"/>
      <c r="C162" s="97"/>
      <c r="D162" s="98"/>
      <c r="E162" s="99">
        <f>SUM(E140:E161)</f>
        <v>91704306223</v>
      </c>
      <c r="F162" s="99">
        <f>SUM(F140:F161)</f>
        <v>0</v>
      </c>
      <c r="G162" s="99">
        <f>SUM(G140:G161)</f>
        <v>91704306223</v>
      </c>
      <c r="H162" s="99">
        <f>G162</f>
        <v>91704306223</v>
      </c>
    </row>
    <row r="163" spans="1:8" ht="22.5">
      <c r="A163" s="82" t="s">
        <v>310</v>
      </c>
      <c r="B163" s="83" t="s">
        <v>311</v>
      </c>
      <c r="C163" s="82" t="s">
        <v>80</v>
      </c>
      <c r="D163" s="83" t="s">
        <v>81</v>
      </c>
      <c r="E163" s="84">
        <v>3000000</v>
      </c>
      <c r="F163" s="84">
        <v>0</v>
      </c>
      <c r="G163" s="84">
        <f>E163-F163</f>
        <v>3000000</v>
      </c>
    </row>
    <row r="164" spans="1:8" ht="22.5">
      <c r="A164" s="82" t="s">
        <v>312</v>
      </c>
      <c r="B164" s="83" t="s">
        <v>313</v>
      </c>
      <c r="C164" s="82" t="s">
        <v>80</v>
      </c>
      <c r="D164" s="83" t="s">
        <v>81</v>
      </c>
      <c r="E164" s="84">
        <v>2250000</v>
      </c>
      <c r="F164" s="84">
        <v>0</v>
      </c>
      <c r="G164" s="84">
        <f>E164-F164</f>
        <v>2250000</v>
      </c>
    </row>
    <row r="165" spans="1:8" ht="22.5">
      <c r="A165" s="82" t="s">
        <v>314</v>
      </c>
      <c r="B165" s="83" t="s">
        <v>315</v>
      </c>
      <c r="C165" s="82" t="s">
        <v>80</v>
      </c>
      <c r="D165" s="83" t="s">
        <v>81</v>
      </c>
      <c r="E165" s="84">
        <v>1750000</v>
      </c>
      <c r="F165" s="84">
        <v>0</v>
      </c>
      <c r="G165" s="84">
        <f>E165-F165</f>
        <v>1750000</v>
      </c>
    </row>
    <row r="166" spans="1:8" ht="22.5">
      <c r="A166" s="82" t="s">
        <v>316</v>
      </c>
      <c r="B166" s="83" t="s">
        <v>317</v>
      </c>
      <c r="C166" s="82" t="s">
        <v>80</v>
      </c>
      <c r="D166" s="83" t="s">
        <v>81</v>
      </c>
      <c r="E166" s="84">
        <v>12676121</v>
      </c>
      <c r="F166" s="84">
        <v>0</v>
      </c>
      <c r="G166" s="84">
        <f>E166-F166</f>
        <v>12676121</v>
      </c>
    </row>
    <row r="167" spans="1:8" ht="22.5">
      <c r="A167" s="82" t="s">
        <v>318</v>
      </c>
      <c r="B167" s="83" t="s">
        <v>319</v>
      </c>
      <c r="C167" s="82" t="s">
        <v>80</v>
      </c>
      <c r="D167" s="83" t="s">
        <v>81</v>
      </c>
      <c r="E167" s="84">
        <v>1536807</v>
      </c>
      <c r="F167" s="84">
        <v>0</v>
      </c>
      <c r="G167" s="84">
        <f>E167-F167</f>
        <v>1536807</v>
      </c>
      <c r="H167" s="83" t="s">
        <v>253</v>
      </c>
    </row>
    <row r="168" spans="1:8" ht="22.5">
      <c r="A168" s="100"/>
      <c r="B168" s="101"/>
      <c r="C168" s="100"/>
      <c r="D168" s="101"/>
      <c r="E168" s="102">
        <f>SUM(E163:E167)</f>
        <v>21212928</v>
      </c>
      <c r="F168" s="102">
        <f>SUM(F163:F167)</f>
        <v>0</v>
      </c>
      <c r="G168" s="102">
        <f>SUM(G163:G167)</f>
        <v>21212928</v>
      </c>
      <c r="H168" s="102">
        <f>G168</f>
        <v>21212928</v>
      </c>
    </row>
    <row r="169" spans="1:8" ht="22.5">
      <c r="A169" s="82" t="s">
        <v>308</v>
      </c>
      <c r="B169" s="83" t="s">
        <v>309</v>
      </c>
      <c r="C169" s="82" t="s">
        <v>82</v>
      </c>
      <c r="D169" s="83" t="s">
        <v>83</v>
      </c>
      <c r="E169" s="84">
        <v>72127524696</v>
      </c>
      <c r="F169" s="84">
        <v>1232189491</v>
      </c>
      <c r="G169" s="84">
        <f t="shared" ref="G169:G181" si="19">E169-F169</f>
        <v>70895335205</v>
      </c>
    </row>
    <row r="170" spans="1:8" ht="22.5">
      <c r="A170" s="82" t="s">
        <v>324</v>
      </c>
      <c r="B170" s="83" t="s">
        <v>325</v>
      </c>
      <c r="C170" s="82" t="s">
        <v>82</v>
      </c>
      <c r="D170" s="83" t="s">
        <v>83</v>
      </c>
      <c r="E170" s="84">
        <v>3212859178</v>
      </c>
      <c r="F170" s="84">
        <v>0</v>
      </c>
      <c r="G170" s="84">
        <f t="shared" si="19"/>
        <v>3212859178</v>
      </c>
    </row>
    <row r="171" spans="1:8" ht="22.5">
      <c r="A171" s="82" t="s">
        <v>310</v>
      </c>
      <c r="B171" s="83" t="s">
        <v>311</v>
      </c>
      <c r="C171" s="82" t="s">
        <v>82</v>
      </c>
      <c r="D171" s="83" t="s">
        <v>83</v>
      </c>
      <c r="E171" s="84">
        <v>1840998946</v>
      </c>
      <c r="F171" s="84">
        <v>0</v>
      </c>
      <c r="G171" s="84">
        <f t="shared" si="19"/>
        <v>1840998946</v>
      </c>
    </row>
    <row r="172" spans="1:8" ht="22.5">
      <c r="A172" s="82" t="s">
        <v>312</v>
      </c>
      <c r="B172" s="83" t="s">
        <v>313</v>
      </c>
      <c r="C172" s="82" t="s">
        <v>82</v>
      </c>
      <c r="D172" s="83" t="s">
        <v>83</v>
      </c>
      <c r="E172" s="84">
        <v>3331744807</v>
      </c>
      <c r="F172" s="84">
        <v>0</v>
      </c>
      <c r="G172" s="84">
        <f t="shared" si="19"/>
        <v>3331744807</v>
      </c>
    </row>
    <row r="173" spans="1:8" ht="22.5">
      <c r="A173" s="82" t="s">
        <v>314</v>
      </c>
      <c r="B173" s="83" t="s">
        <v>315</v>
      </c>
      <c r="C173" s="82" t="s">
        <v>82</v>
      </c>
      <c r="D173" s="83" t="s">
        <v>83</v>
      </c>
      <c r="E173" s="84">
        <v>13788302653</v>
      </c>
      <c r="F173" s="84">
        <v>0</v>
      </c>
      <c r="G173" s="84">
        <f t="shared" si="19"/>
        <v>13788302653</v>
      </c>
    </row>
    <row r="174" spans="1:8" ht="22.5">
      <c r="A174" s="82" t="s">
        <v>320</v>
      </c>
      <c r="B174" s="83" t="s">
        <v>321</v>
      </c>
      <c r="C174" s="82" t="s">
        <v>82</v>
      </c>
      <c r="D174" s="83" t="s">
        <v>83</v>
      </c>
      <c r="E174" s="84">
        <v>10326855756</v>
      </c>
      <c r="F174" s="84">
        <v>112735045</v>
      </c>
      <c r="G174" s="84">
        <f t="shared" si="19"/>
        <v>10214120711</v>
      </c>
    </row>
    <row r="175" spans="1:8" ht="22.5">
      <c r="A175" s="82" t="s">
        <v>316</v>
      </c>
      <c r="B175" s="83" t="s">
        <v>317</v>
      </c>
      <c r="C175" s="82" t="s">
        <v>82</v>
      </c>
      <c r="D175" s="83" t="s">
        <v>83</v>
      </c>
      <c r="E175" s="84">
        <v>24398351302</v>
      </c>
      <c r="F175" s="84">
        <v>85304755</v>
      </c>
      <c r="G175" s="84">
        <f t="shared" si="19"/>
        <v>24313046547</v>
      </c>
    </row>
    <row r="176" spans="1:8" ht="22.5">
      <c r="A176" s="82" t="s">
        <v>318</v>
      </c>
      <c r="B176" s="83" t="s">
        <v>319</v>
      </c>
      <c r="C176" s="82" t="s">
        <v>82</v>
      </c>
      <c r="D176" s="83" t="s">
        <v>83</v>
      </c>
      <c r="E176" s="84">
        <v>5272440063</v>
      </c>
      <c r="F176" s="84">
        <v>13230317</v>
      </c>
      <c r="G176" s="84">
        <f t="shared" si="19"/>
        <v>5259209746</v>
      </c>
    </row>
    <row r="177" spans="1:8" ht="22.5">
      <c r="A177" s="82" t="s">
        <v>322</v>
      </c>
      <c r="B177" s="83" t="s">
        <v>323</v>
      </c>
      <c r="C177" s="82" t="s">
        <v>82</v>
      </c>
      <c r="D177" s="83" t="s">
        <v>83</v>
      </c>
      <c r="E177" s="84">
        <v>1818948575</v>
      </c>
      <c r="F177" s="84">
        <v>0</v>
      </c>
      <c r="G177" s="84">
        <f t="shared" si="19"/>
        <v>1818948575</v>
      </c>
    </row>
    <row r="178" spans="1:8" ht="22.5">
      <c r="A178" s="82" t="s">
        <v>332</v>
      </c>
      <c r="B178" s="83" t="s">
        <v>333</v>
      </c>
      <c r="C178" s="82" t="s">
        <v>82</v>
      </c>
      <c r="D178" s="83" t="s">
        <v>83</v>
      </c>
      <c r="E178" s="84">
        <v>7109951000</v>
      </c>
      <c r="F178" s="84">
        <v>0</v>
      </c>
      <c r="G178" s="84">
        <f t="shared" si="19"/>
        <v>7109951000</v>
      </c>
    </row>
    <row r="179" spans="1:8" ht="22.5">
      <c r="A179" s="82" t="s">
        <v>334</v>
      </c>
      <c r="B179" s="83" t="s">
        <v>335</v>
      </c>
      <c r="C179" s="82" t="s">
        <v>82</v>
      </c>
      <c r="D179" s="83" t="s">
        <v>83</v>
      </c>
      <c r="E179" s="84">
        <v>51474260500</v>
      </c>
      <c r="F179" s="84">
        <v>0</v>
      </c>
      <c r="G179" s="84">
        <f t="shared" si="19"/>
        <v>51474260500</v>
      </c>
    </row>
    <row r="180" spans="1:8" ht="22.5">
      <c r="A180" s="82" t="s">
        <v>336</v>
      </c>
      <c r="B180" s="83" t="s">
        <v>337</v>
      </c>
      <c r="C180" s="82" t="s">
        <v>82</v>
      </c>
      <c r="D180" s="83" t="s">
        <v>83</v>
      </c>
      <c r="E180" s="84">
        <v>12875976000</v>
      </c>
      <c r="F180" s="84">
        <v>0</v>
      </c>
      <c r="G180" s="84">
        <f t="shared" si="19"/>
        <v>12875976000</v>
      </c>
    </row>
    <row r="181" spans="1:8" ht="22.5">
      <c r="A181" s="82" t="s">
        <v>338</v>
      </c>
      <c r="B181" s="83" t="s">
        <v>339</v>
      </c>
      <c r="C181" s="82" t="s">
        <v>82</v>
      </c>
      <c r="D181" s="83" t="s">
        <v>83</v>
      </c>
      <c r="E181" s="84">
        <v>7689109000</v>
      </c>
      <c r="F181" s="84">
        <v>0</v>
      </c>
      <c r="G181" s="84">
        <f t="shared" si="19"/>
        <v>7689109000</v>
      </c>
      <c r="H181" s="83" t="s">
        <v>254</v>
      </c>
    </row>
    <row r="182" spans="1:8" ht="22.5">
      <c r="A182" s="103"/>
      <c r="B182" s="104"/>
      <c r="C182" s="103"/>
      <c r="D182" s="104"/>
      <c r="E182" s="105">
        <f>SUM(E169:E181)</f>
        <v>215267322476</v>
      </c>
      <c r="F182" s="105">
        <f>SUM(F169:F181)</f>
        <v>1443459608</v>
      </c>
      <c r="G182" s="105">
        <f>SUM(G169:G181)</f>
        <v>213823862868</v>
      </c>
      <c r="H182" s="105">
        <f>G182</f>
        <v>213823862868</v>
      </c>
    </row>
    <row r="183" spans="1:8" ht="22.5">
      <c r="A183" s="82" t="s">
        <v>316</v>
      </c>
      <c r="B183" s="83" t="s">
        <v>317</v>
      </c>
      <c r="C183" s="82" t="s">
        <v>84</v>
      </c>
      <c r="D183" s="83" t="s">
        <v>85</v>
      </c>
      <c r="E183" s="84">
        <v>7972150000</v>
      </c>
      <c r="F183" s="84">
        <v>0</v>
      </c>
      <c r="G183" s="84">
        <f t="shared" ref="G183:G204" si="20">E183-F183</f>
        <v>7972150000</v>
      </c>
    </row>
    <row r="184" spans="1:8" ht="22.5">
      <c r="A184" s="82" t="s">
        <v>316</v>
      </c>
      <c r="B184" s="83" t="s">
        <v>317</v>
      </c>
      <c r="C184" s="82" t="s">
        <v>342</v>
      </c>
      <c r="D184" s="83" t="s">
        <v>343</v>
      </c>
      <c r="E184" s="84">
        <v>34089500</v>
      </c>
      <c r="F184" s="84">
        <v>0</v>
      </c>
      <c r="G184" s="84">
        <f t="shared" si="20"/>
        <v>34089500</v>
      </c>
    </row>
    <row r="185" spans="1:8" ht="22.5">
      <c r="A185" s="82" t="s">
        <v>310</v>
      </c>
      <c r="B185" s="83" t="s">
        <v>311</v>
      </c>
      <c r="C185" s="82" t="s">
        <v>86</v>
      </c>
      <c r="D185" s="83" t="s">
        <v>87</v>
      </c>
      <c r="E185" s="84">
        <v>5320266</v>
      </c>
      <c r="F185" s="84">
        <v>0</v>
      </c>
      <c r="G185" s="84">
        <f t="shared" si="20"/>
        <v>5320266</v>
      </c>
    </row>
    <row r="186" spans="1:8" ht="22.5">
      <c r="A186" s="82" t="s">
        <v>326</v>
      </c>
      <c r="B186" s="83" t="s">
        <v>327</v>
      </c>
      <c r="C186" s="82" t="s">
        <v>86</v>
      </c>
      <c r="D186" s="83" t="s">
        <v>87</v>
      </c>
      <c r="E186" s="84">
        <v>19000000</v>
      </c>
      <c r="F186" s="84">
        <v>0</v>
      </c>
      <c r="G186" s="84">
        <f t="shared" si="20"/>
        <v>19000000</v>
      </c>
    </row>
    <row r="187" spans="1:8" ht="22.5">
      <c r="A187" s="82" t="s">
        <v>320</v>
      </c>
      <c r="B187" s="83" t="s">
        <v>321</v>
      </c>
      <c r="C187" s="82" t="s">
        <v>86</v>
      </c>
      <c r="D187" s="83" t="s">
        <v>87</v>
      </c>
      <c r="E187" s="84">
        <v>2085319</v>
      </c>
      <c r="F187" s="84">
        <v>0</v>
      </c>
      <c r="G187" s="84">
        <f t="shared" si="20"/>
        <v>2085319</v>
      </c>
    </row>
    <row r="188" spans="1:8" ht="22.5">
      <c r="A188" s="82" t="s">
        <v>344</v>
      </c>
      <c r="B188" s="83" t="s">
        <v>345</v>
      </c>
      <c r="C188" s="82" t="s">
        <v>86</v>
      </c>
      <c r="D188" s="83" t="s">
        <v>87</v>
      </c>
      <c r="E188" s="84">
        <v>1929862</v>
      </c>
      <c r="F188" s="84">
        <v>0</v>
      </c>
      <c r="G188" s="84">
        <f t="shared" si="20"/>
        <v>1929862</v>
      </c>
    </row>
    <row r="189" spans="1:8" ht="22.5">
      <c r="A189" s="82" t="s">
        <v>316</v>
      </c>
      <c r="B189" s="83" t="s">
        <v>317</v>
      </c>
      <c r="C189" s="82" t="s">
        <v>86</v>
      </c>
      <c r="D189" s="83" t="s">
        <v>87</v>
      </c>
      <c r="E189" s="84">
        <v>101488589</v>
      </c>
      <c r="F189" s="84">
        <v>0</v>
      </c>
      <c r="G189" s="84">
        <f t="shared" si="20"/>
        <v>101488589</v>
      </c>
    </row>
    <row r="190" spans="1:8" ht="22.5">
      <c r="A190" s="82" t="s">
        <v>318</v>
      </c>
      <c r="B190" s="83" t="s">
        <v>319</v>
      </c>
      <c r="C190" s="82" t="s">
        <v>86</v>
      </c>
      <c r="D190" s="83" t="s">
        <v>87</v>
      </c>
      <c r="E190" s="84">
        <v>3272292</v>
      </c>
      <c r="F190" s="84">
        <v>0</v>
      </c>
      <c r="G190" s="84">
        <f t="shared" si="20"/>
        <v>3272292</v>
      </c>
    </row>
    <row r="191" spans="1:8" ht="22.5">
      <c r="A191" s="82" t="s">
        <v>340</v>
      </c>
      <c r="B191" s="83" t="s">
        <v>341</v>
      </c>
      <c r="C191" s="82" t="s">
        <v>86</v>
      </c>
      <c r="D191" s="83" t="s">
        <v>87</v>
      </c>
      <c r="E191" s="84">
        <v>59140</v>
      </c>
      <c r="F191" s="84">
        <v>0</v>
      </c>
      <c r="G191" s="84">
        <f t="shared" si="20"/>
        <v>59140</v>
      </c>
    </row>
    <row r="192" spans="1:8" ht="22.5">
      <c r="A192" s="82" t="s">
        <v>326</v>
      </c>
      <c r="B192" s="83" t="s">
        <v>327</v>
      </c>
      <c r="C192" s="82" t="s">
        <v>88</v>
      </c>
      <c r="D192" s="83" t="s">
        <v>89</v>
      </c>
      <c r="E192" s="84">
        <v>8970000</v>
      </c>
      <c r="F192" s="84">
        <v>0</v>
      </c>
      <c r="G192" s="84">
        <f t="shared" si="20"/>
        <v>8970000</v>
      </c>
    </row>
    <row r="193" spans="1:9" ht="22.5">
      <c r="A193" s="82" t="s">
        <v>320</v>
      </c>
      <c r="B193" s="83" t="s">
        <v>321</v>
      </c>
      <c r="C193" s="82" t="s">
        <v>88</v>
      </c>
      <c r="D193" s="83" t="s">
        <v>89</v>
      </c>
      <c r="E193" s="84">
        <v>212455050</v>
      </c>
      <c r="F193" s="84">
        <v>0</v>
      </c>
      <c r="G193" s="84">
        <f t="shared" si="20"/>
        <v>212455050</v>
      </c>
    </row>
    <row r="194" spans="1:9" ht="22.5">
      <c r="A194" s="82" t="s">
        <v>316</v>
      </c>
      <c r="B194" s="83" t="s">
        <v>317</v>
      </c>
      <c r="C194" s="82" t="s">
        <v>88</v>
      </c>
      <c r="D194" s="83" t="s">
        <v>89</v>
      </c>
      <c r="E194" s="84">
        <v>244028050</v>
      </c>
      <c r="F194" s="84">
        <v>0</v>
      </c>
      <c r="G194" s="84">
        <f t="shared" si="20"/>
        <v>244028050</v>
      </c>
    </row>
    <row r="195" spans="1:9" ht="22.5">
      <c r="A195" s="82" t="s">
        <v>318</v>
      </c>
      <c r="B195" s="83" t="s">
        <v>319</v>
      </c>
      <c r="C195" s="82" t="s">
        <v>88</v>
      </c>
      <c r="D195" s="83" t="s">
        <v>89</v>
      </c>
      <c r="E195" s="84">
        <v>8912048</v>
      </c>
      <c r="F195" s="84">
        <v>0</v>
      </c>
      <c r="G195" s="84">
        <f t="shared" si="20"/>
        <v>8912048</v>
      </c>
    </row>
    <row r="196" spans="1:9" ht="22.5">
      <c r="A196" s="82" t="s">
        <v>344</v>
      </c>
      <c r="B196" s="83" t="s">
        <v>345</v>
      </c>
      <c r="C196" s="82" t="s">
        <v>90</v>
      </c>
      <c r="D196" s="83" t="s">
        <v>91</v>
      </c>
      <c r="E196" s="84">
        <v>2903583</v>
      </c>
      <c r="F196" s="84">
        <v>0</v>
      </c>
      <c r="G196" s="84">
        <f t="shared" si="20"/>
        <v>2903583</v>
      </c>
    </row>
    <row r="197" spans="1:9" ht="22.5">
      <c r="A197" s="82" t="s">
        <v>316</v>
      </c>
      <c r="B197" s="83" t="s">
        <v>317</v>
      </c>
      <c r="C197" s="82" t="s">
        <v>90</v>
      </c>
      <c r="D197" s="83" t="s">
        <v>91</v>
      </c>
      <c r="E197" s="84">
        <v>34335000</v>
      </c>
      <c r="F197" s="84">
        <v>0</v>
      </c>
      <c r="G197" s="84">
        <f t="shared" si="20"/>
        <v>34335000</v>
      </c>
    </row>
    <row r="198" spans="1:9" ht="22.5">
      <c r="A198" s="82" t="s">
        <v>310</v>
      </c>
      <c r="B198" s="83" t="s">
        <v>311</v>
      </c>
      <c r="C198" s="82" t="s">
        <v>92</v>
      </c>
      <c r="D198" s="83" t="s">
        <v>93</v>
      </c>
      <c r="E198" s="84">
        <v>40326667</v>
      </c>
      <c r="F198" s="84">
        <v>0</v>
      </c>
      <c r="G198" s="84">
        <f t="shared" si="20"/>
        <v>40326667</v>
      </c>
    </row>
    <row r="199" spans="1:9" ht="22.5">
      <c r="A199" s="82" t="s">
        <v>314</v>
      </c>
      <c r="B199" s="83" t="s">
        <v>315</v>
      </c>
      <c r="C199" s="82" t="s">
        <v>92</v>
      </c>
      <c r="D199" s="83" t="s">
        <v>93</v>
      </c>
      <c r="E199" s="84">
        <v>30000000</v>
      </c>
      <c r="F199" s="84">
        <v>0</v>
      </c>
      <c r="G199" s="84">
        <f t="shared" si="20"/>
        <v>30000000</v>
      </c>
    </row>
    <row r="200" spans="1:9" ht="22.5">
      <c r="A200" s="82" t="s">
        <v>326</v>
      </c>
      <c r="B200" s="83" t="s">
        <v>327</v>
      </c>
      <c r="C200" s="82" t="s">
        <v>92</v>
      </c>
      <c r="D200" s="83" t="s">
        <v>93</v>
      </c>
      <c r="E200" s="84">
        <v>3490000</v>
      </c>
      <c r="F200" s="84">
        <v>0</v>
      </c>
      <c r="G200" s="84">
        <f t="shared" si="20"/>
        <v>3490000</v>
      </c>
    </row>
    <row r="201" spans="1:9" ht="22.5">
      <c r="A201" s="82" t="s">
        <v>320</v>
      </c>
      <c r="B201" s="83" t="s">
        <v>321</v>
      </c>
      <c r="C201" s="82" t="s">
        <v>92</v>
      </c>
      <c r="D201" s="83" t="s">
        <v>93</v>
      </c>
      <c r="E201" s="84">
        <v>184202350</v>
      </c>
      <c r="F201" s="84">
        <v>0</v>
      </c>
      <c r="G201" s="84">
        <f t="shared" si="20"/>
        <v>184202350</v>
      </c>
    </row>
    <row r="202" spans="1:9" ht="22.5">
      <c r="A202" s="82" t="s">
        <v>316</v>
      </c>
      <c r="B202" s="83" t="s">
        <v>317</v>
      </c>
      <c r="C202" s="82" t="s">
        <v>92</v>
      </c>
      <c r="D202" s="83" t="s">
        <v>93</v>
      </c>
      <c r="E202" s="84">
        <v>493533607</v>
      </c>
      <c r="F202" s="84">
        <v>0</v>
      </c>
      <c r="G202" s="84">
        <f t="shared" si="20"/>
        <v>493533607</v>
      </c>
    </row>
    <row r="203" spans="1:9" ht="22.5">
      <c r="A203" s="82" t="s">
        <v>318</v>
      </c>
      <c r="B203" s="83" t="s">
        <v>319</v>
      </c>
      <c r="C203" s="82" t="s">
        <v>92</v>
      </c>
      <c r="D203" s="83" t="s">
        <v>93</v>
      </c>
      <c r="E203" s="84">
        <v>182929464</v>
      </c>
      <c r="F203" s="84">
        <v>0</v>
      </c>
      <c r="G203" s="84">
        <f t="shared" si="20"/>
        <v>182929464</v>
      </c>
    </row>
    <row r="204" spans="1:9" ht="22.5">
      <c r="A204" s="82" t="s">
        <v>340</v>
      </c>
      <c r="B204" s="83" t="s">
        <v>341</v>
      </c>
      <c r="C204" s="82" t="s">
        <v>92</v>
      </c>
      <c r="D204" s="83" t="s">
        <v>93</v>
      </c>
      <c r="E204" s="84">
        <v>5627914</v>
      </c>
      <c r="F204" s="84">
        <v>0</v>
      </c>
      <c r="G204" s="84">
        <f t="shared" si="20"/>
        <v>5627914</v>
      </c>
      <c r="H204" s="83" t="s">
        <v>255</v>
      </c>
      <c r="I204" s="83" t="s">
        <v>256</v>
      </c>
    </row>
    <row r="205" spans="1:9" ht="22.5">
      <c r="A205" s="106"/>
      <c r="B205" s="107"/>
      <c r="C205" s="106"/>
      <c r="D205" s="107"/>
      <c r="E205" s="108">
        <f>SUM(E183:E204)</f>
        <v>9591108701</v>
      </c>
      <c r="F205" s="108">
        <f>SUM(F183:F204)</f>
        <v>0</v>
      </c>
      <c r="G205" s="108">
        <f>SUM(G183:G204)</f>
        <v>9591108701</v>
      </c>
      <c r="H205" s="108">
        <f>G205</f>
        <v>9591108701</v>
      </c>
      <c r="I205" s="108">
        <f>H205+H116</f>
        <v>9822483400</v>
      </c>
    </row>
    <row r="206" spans="1:9" ht="22.5">
      <c r="A206" s="82" t="s">
        <v>308</v>
      </c>
      <c r="B206" s="83" t="s">
        <v>309</v>
      </c>
      <c r="C206" s="82" t="s">
        <v>94</v>
      </c>
      <c r="D206" s="83" t="s">
        <v>95</v>
      </c>
      <c r="E206" s="84">
        <v>35622668270</v>
      </c>
      <c r="F206" s="84">
        <v>0</v>
      </c>
      <c r="G206" s="84">
        <f t="shared" ref="G206:G252" si="21">E206-F206</f>
        <v>35622668270</v>
      </c>
    </row>
    <row r="207" spans="1:9" ht="22.5">
      <c r="A207" s="82" t="s">
        <v>324</v>
      </c>
      <c r="B207" s="83" t="s">
        <v>325</v>
      </c>
      <c r="C207" s="82" t="s">
        <v>94</v>
      </c>
      <c r="D207" s="83" t="s">
        <v>95</v>
      </c>
      <c r="E207" s="84">
        <v>28875274</v>
      </c>
      <c r="F207" s="84">
        <v>0</v>
      </c>
      <c r="G207" s="84">
        <f t="shared" si="21"/>
        <v>28875274</v>
      </c>
    </row>
    <row r="208" spans="1:9" ht="22.5">
      <c r="A208" s="82" t="s">
        <v>346</v>
      </c>
      <c r="B208" s="83" t="s">
        <v>347</v>
      </c>
      <c r="C208" s="82" t="s">
        <v>94</v>
      </c>
      <c r="D208" s="83" t="s">
        <v>95</v>
      </c>
      <c r="E208" s="84">
        <v>25000000</v>
      </c>
      <c r="F208" s="84">
        <v>0</v>
      </c>
      <c r="G208" s="84">
        <f t="shared" si="21"/>
        <v>25000000</v>
      </c>
    </row>
    <row r="209" spans="1:7" ht="22.5">
      <c r="A209" s="82" t="s">
        <v>310</v>
      </c>
      <c r="B209" s="83" t="s">
        <v>311</v>
      </c>
      <c r="C209" s="82" t="s">
        <v>94</v>
      </c>
      <c r="D209" s="83" t="s">
        <v>95</v>
      </c>
      <c r="E209" s="84">
        <v>396738457</v>
      </c>
      <c r="F209" s="84">
        <v>0</v>
      </c>
      <c r="G209" s="84">
        <f t="shared" si="21"/>
        <v>396738457</v>
      </c>
    </row>
    <row r="210" spans="1:7" ht="22.5">
      <c r="A210" s="82" t="s">
        <v>312</v>
      </c>
      <c r="B210" s="83" t="s">
        <v>313</v>
      </c>
      <c r="C210" s="82" t="s">
        <v>94</v>
      </c>
      <c r="D210" s="83" t="s">
        <v>95</v>
      </c>
      <c r="E210" s="84">
        <v>50487430595</v>
      </c>
      <c r="F210" s="84">
        <v>0</v>
      </c>
      <c r="G210" s="84">
        <f t="shared" si="21"/>
        <v>50487430595</v>
      </c>
    </row>
    <row r="211" spans="1:7" ht="22.5">
      <c r="A211" s="82" t="s">
        <v>314</v>
      </c>
      <c r="B211" s="83" t="s">
        <v>315</v>
      </c>
      <c r="C211" s="82" t="s">
        <v>94</v>
      </c>
      <c r="D211" s="83" t="s">
        <v>95</v>
      </c>
      <c r="E211" s="84">
        <v>2930477163</v>
      </c>
      <c r="F211" s="84">
        <v>0</v>
      </c>
      <c r="G211" s="84">
        <f t="shared" si="21"/>
        <v>2930477163</v>
      </c>
    </row>
    <row r="212" spans="1:7" ht="22.5">
      <c r="A212" s="82" t="s">
        <v>326</v>
      </c>
      <c r="B212" s="83" t="s">
        <v>327</v>
      </c>
      <c r="C212" s="82" t="s">
        <v>94</v>
      </c>
      <c r="D212" s="83" t="s">
        <v>95</v>
      </c>
      <c r="E212" s="84">
        <v>6412500</v>
      </c>
      <c r="F212" s="84">
        <v>0</v>
      </c>
      <c r="G212" s="84">
        <f t="shared" si="21"/>
        <v>6412500</v>
      </c>
    </row>
    <row r="213" spans="1:7" ht="22.5">
      <c r="A213" s="82" t="s">
        <v>320</v>
      </c>
      <c r="B213" s="83" t="s">
        <v>321</v>
      </c>
      <c r="C213" s="82" t="s">
        <v>94</v>
      </c>
      <c r="D213" s="83" t="s">
        <v>95</v>
      </c>
      <c r="E213" s="84">
        <v>25050000</v>
      </c>
      <c r="F213" s="84">
        <v>0</v>
      </c>
      <c r="G213" s="84">
        <f t="shared" si="21"/>
        <v>25050000</v>
      </c>
    </row>
    <row r="214" spans="1:7" ht="22.5">
      <c r="A214" s="82" t="s">
        <v>328</v>
      </c>
      <c r="B214" s="83" t="s">
        <v>329</v>
      </c>
      <c r="C214" s="82" t="s">
        <v>94</v>
      </c>
      <c r="D214" s="83" t="s">
        <v>95</v>
      </c>
      <c r="E214" s="84">
        <v>3000000</v>
      </c>
      <c r="F214" s="84">
        <v>0</v>
      </c>
      <c r="G214" s="84">
        <f t="shared" si="21"/>
        <v>3000000</v>
      </c>
    </row>
    <row r="215" spans="1:7" ht="22.5">
      <c r="A215" s="82" t="s">
        <v>316</v>
      </c>
      <c r="B215" s="83" t="s">
        <v>317</v>
      </c>
      <c r="C215" s="82" t="s">
        <v>94</v>
      </c>
      <c r="D215" s="83" t="s">
        <v>95</v>
      </c>
      <c r="E215" s="84">
        <v>290787606</v>
      </c>
      <c r="F215" s="84">
        <v>0</v>
      </c>
      <c r="G215" s="84">
        <f t="shared" si="21"/>
        <v>290787606</v>
      </c>
    </row>
    <row r="216" spans="1:7" ht="22.5">
      <c r="A216" s="82" t="s">
        <v>318</v>
      </c>
      <c r="B216" s="83" t="s">
        <v>319</v>
      </c>
      <c r="C216" s="82" t="s">
        <v>94</v>
      </c>
      <c r="D216" s="83" t="s">
        <v>95</v>
      </c>
      <c r="E216" s="84">
        <v>16683333</v>
      </c>
      <c r="F216" s="84">
        <v>0</v>
      </c>
      <c r="G216" s="84">
        <f t="shared" si="21"/>
        <v>16683333</v>
      </c>
    </row>
    <row r="217" spans="1:7" ht="22.5">
      <c r="A217" s="82" t="s">
        <v>340</v>
      </c>
      <c r="B217" s="83" t="s">
        <v>341</v>
      </c>
      <c r="C217" s="82" t="s">
        <v>94</v>
      </c>
      <c r="D217" s="83" t="s">
        <v>95</v>
      </c>
      <c r="E217" s="84">
        <v>400000</v>
      </c>
      <c r="F217" s="84">
        <v>0</v>
      </c>
      <c r="G217" s="84">
        <f t="shared" si="21"/>
        <v>400000</v>
      </c>
    </row>
    <row r="218" spans="1:7" ht="22.5">
      <c r="A218" s="82" t="s">
        <v>322</v>
      </c>
      <c r="B218" s="83" t="s">
        <v>323</v>
      </c>
      <c r="C218" s="82" t="s">
        <v>94</v>
      </c>
      <c r="D218" s="83" t="s">
        <v>95</v>
      </c>
      <c r="E218" s="84">
        <v>14841732</v>
      </c>
      <c r="F218" s="84">
        <v>0</v>
      </c>
      <c r="G218" s="84">
        <f t="shared" si="21"/>
        <v>14841732</v>
      </c>
    </row>
    <row r="219" spans="1:7" ht="22.5">
      <c r="A219" s="82" t="s">
        <v>330</v>
      </c>
      <c r="B219" s="83" t="s">
        <v>331</v>
      </c>
      <c r="C219" s="82" t="s">
        <v>94</v>
      </c>
      <c r="D219" s="83" t="s">
        <v>95</v>
      </c>
      <c r="E219" s="84">
        <v>4460000</v>
      </c>
      <c r="F219" s="84">
        <v>0</v>
      </c>
      <c r="G219" s="84">
        <f t="shared" si="21"/>
        <v>4460000</v>
      </c>
    </row>
    <row r="220" spans="1:7" ht="22.5">
      <c r="A220" s="82" t="s">
        <v>334</v>
      </c>
      <c r="B220" s="83" t="s">
        <v>335</v>
      </c>
      <c r="C220" s="82" t="s">
        <v>94</v>
      </c>
      <c r="D220" s="83" t="s">
        <v>95</v>
      </c>
      <c r="E220" s="84">
        <v>73794580</v>
      </c>
      <c r="F220" s="84">
        <v>0</v>
      </c>
      <c r="G220" s="84">
        <f t="shared" si="21"/>
        <v>73794580</v>
      </c>
    </row>
    <row r="221" spans="1:7" ht="22.5">
      <c r="A221" s="82" t="s">
        <v>308</v>
      </c>
      <c r="B221" s="83" t="s">
        <v>309</v>
      </c>
      <c r="C221" s="82" t="s">
        <v>96</v>
      </c>
      <c r="D221" s="83" t="s">
        <v>97</v>
      </c>
      <c r="E221" s="84">
        <v>18928175234</v>
      </c>
      <c r="F221" s="84">
        <v>0</v>
      </c>
      <c r="G221" s="84">
        <f t="shared" si="21"/>
        <v>18928175234</v>
      </c>
    </row>
    <row r="222" spans="1:7" ht="22.5">
      <c r="A222" s="82" t="s">
        <v>324</v>
      </c>
      <c r="B222" s="83" t="s">
        <v>325</v>
      </c>
      <c r="C222" s="82" t="s">
        <v>96</v>
      </c>
      <c r="D222" s="83" t="s">
        <v>97</v>
      </c>
      <c r="E222" s="84">
        <v>2216020147</v>
      </c>
      <c r="F222" s="84">
        <v>0</v>
      </c>
      <c r="G222" s="84">
        <f t="shared" si="21"/>
        <v>2216020147</v>
      </c>
    </row>
    <row r="223" spans="1:7" ht="22.5">
      <c r="A223" s="82" t="s">
        <v>310</v>
      </c>
      <c r="B223" s="83" t="s">
        <v>311</v>
      </c>
      <c r="C223" s="82" t="s">
        <v>96</v>
      </c>
      <c r="D223" s="83" t="s">
        <v>97</v>
      </c>
      <c r="E223" s="84">
        <v>48404542743</v>
      </c>
      <c r="F223" s="84">
        <v>0</v>
      </c>
      <c r="G223" s="84">
        <f t="shared" si="21"/>
        <v>48404542743</v>
      </c>
    </row>
    <row r="224" spans="1:7" ht="22.5">
      <c r="A224" s="82" t="s">
        <v>312</v>
      </c>
      <c r="B224" s="83" t="s">
        <v>313</v>
      </c>
      <c r="C224" s="82" t="s">
        <v>96</v>
      </c>
      <c r="D224" s="83" t="s">
        <v>97</v>
      </c>
      <c r="E224" s="84">
        <v>40351412943</v>
      </c>
      <c r="F224" s="84">
        <v>0</v>
      </c>
      <c r="G224" s="84">
        <f t="shared" si="21"/>
        <v>40351412943</v>
      </c>
    </row>
    <row r="225" spans="1:7" ht="22.5">
      <c r="A225" s="82" t="s">
        <v>314</v>
      </c>
      <c r="B225" s="83" t="s">
        <v>315</v>
      </c>
      <c r="C225" s="82" t="s">
        <v>96</v>
      </c>
      <c r="D225" s="83" t="s">
        <v>97</v>
      </c>
      <c r="E225" s="84">
        <v>131271875551</v>
      </c>
      <c r="F225" s="84">
        <v>0</v>
      </c>
      <c r="G225" s="84">
        <f t="shared" si="21"/>
        <v>131271875551</v>
      </c>
    </row>
    <row r="226" spans="1:7" ht="22.5">
      <c r="A226" s="82" t="s">
        <v>326</v>
      </c>
      <c r="B226" s="83" t="s">
        <v>327</v>
      </c>
      <c r="C226" s="82" t="s">
        <v>96</v>
      </c>
      <c r="D226" s="83" t="s">
        <v>97</v>
      </c>
      <c r="E226" s="84">
        <v>4011619644</v>
      </c>
      <c r="F226" s="84">
        <v>0</v>
      </c>
      <c r="G226" s="84">
        <f t="shared" si="21"/>
        <v>4011619644</v>
      </c>
    </row>
    <row r="227" spans="1:7" ht="22.5">
      <c r="A227" s="82" t="s">
        <v>320</v>
      </c>
      <c r="B227" s="83" t="s">
        <v>321</v>
      </c>
      <c r="C227" s="82" t="s">
        <v>96</v>
      </c>
      <c r="D227" s="83" t="s">
        <v>97</v>
      </c>
      <c r="E227" s="84">
        <v>2448392367</v>
      </c>
      <c r="F227" s="84">
        <v>0</v>
      </c>
      <c r="G227" s="84">
        <f t="shared" si="21"/>
        <v>2448392367</v>
      </c>
    </row>
    <row r="228" spans="1:7" ht="22.5">
      <c r="A228" s="82" t="s">
        <v>348</v>
      </c>
      <c r="B228" s="83" t="s">
        <v>349</v>
      </c>
      <c r="C228" s="82" t="s">
        <v>96</v>
      </c>
      <c r="D228" s="83" t="s">
        <v>97</v>
      </c>
      <c r="E228" s="84">
        <v>102200000</v>
      </c>
      <c r="F228" s="84">
        <v>0</v>
      </c>
      <c r="G228" s="84">
        <f t="shared" si="21"/>
        <v>102200000</v>
      </c>
    </row>
    <row r="229" spans="1:7" ht="22.5">
      <c r="A229" s="82" t="s">
        <v>350</v>
      </c>
      <c r="B229" s="83" t="s">
        <v>351</v>
      </c>
      <c r="C229" s="82" t="s">
        <v>96</v>
      </c>
      <c r="D229" s="83" t="s">
        <v>97</v>
      </c>
      <c r="E229" s="84">
        <v>173465848</v>
      </c>
      <c r="F229" s="84">
        <v>0</v>
      </c>
      <c r="G229" s="84">
        <f t="shared" si="21"/>
        <v>173465848</v>
      </c>
    </row>
    <row r="230" spans="1:7" ht="22.5">
      <c r="A230" s="82" t="s">
        <v>352</v>
      </c>
      <c r="B230" s="83" t="s">
        <v>353</v>
      </c>
      <c r="C230" s="82" t="s">
        <v>96</v>
      </c>
      <c r="D230" s="83" t="s">
        <v>97</v>
      </c>
      <c r="E230" s="84">
        <v>1736556240</v>
      </c>
      <c r="F230" s="84">
        <v>0</v>
      </c>
      <c r="G230" s="84">
        <f t="shared" si="21"/>
        <v>1736556240</v>
      </c>
    </row>
    <row r="231" spans="1:7" ht="22.5">
      <c r="A231" s="82" t="s">
        <v>344</v>
      </c>
      <c r="B231" s="83" t="s">
        <v>345</v>
      </c>
      <c r="C231" s="82" t="s">
        <v>96</v>
      </c>
      <c r="D231" s="83" t="s">
        <v>97</v>
      </c>
      <c r="E231" s="84">
        <v>4365078911</v>
      </c>
      <c r="F231" s="84">
        <v>0</v>
      </c>
      <c r="G231" s="84">
        <f t="shared" si="21"/>
        <v>4365078911</v>
      </c>
    </row>
    <row r="232" spans="1:7" ht="22.5">
      <c r="A232" s="82" t="s">
        <v>354</v>
      </c>
      <c r="B232" s="83" t="s">
        <v>355</v>
      </c>
      <c r="C232" s="82" t="s">
        <v>96</v>
      </c>
      <c r="D232" s="83" t="s">
        <v>97</v>
      </c>
      <c r="E232" s="84">
        <v>5123248123</v>
      </c>
      <c r="F232" s="84">
        <v>0</v>
      </c>
      <c r="G232" s="84">
        <f t="shared" si="21"/>
        <v>5123248123</v>
      </c>
    </row>
    <row r="233" spans="1:7" ht="22.5">
      <c r="A233" s="82" t="s">
        <v>328</v>
      </c>
      <c r="B233" s="83" t="s">
        <v>329</v>
      </c>
      <c r="C233" s="82" t="s">
        <v>96</v>
      </c>
      <c r="D233" s="83" t="s">
        <v>97</v>
      </c>
      <c r="E233" s="84">
        <v>65623280</v>
      </c>
      <c r="F233" s="84">
        <v>0</v>
      </c>
      <c r="G233" s="84">
        <f t="shared" si="21"/>
        <v>65623280</v>
      </c>
    </row>
    <row r="234" spans="1:7" ht="22.5">
      <c r="A234" s="82" t="s">
        <v>316</v>
      </c>
      <c r="B234" s="83" t="s">
        <v>317</v>
      </c>
      <c r="C234" s="82" t="s">
        <v>96</v>
      </c>
      <c r="D234" s="83" t="s">
        <v>97</v>
      </c>
      <c r="E234" s="84">
        <v>12576548030</v>
      </c>
      <c r="F234" s="84">
        <v>0</v>
      </c>
      <c r="G234" s="84">
        <f t="shared" si="21"/>
        <v>12576548030</v>
      </c>
    </row>
    <row r="235" spans="1:7" ht="22.5">
      <c r="A235" s="82" t="s">
        <v>318</v>
      </c>
      <c r="B235" s="83" t="s">
        <v>319</v>
      </c>
      <c r="C235" s="82" t="s">
        <v>96</v>
      </c>
      <c r="D235" s="83" t="s">
        <v>97</v>
      </c>
      <c r="E235" s="84">
        <v>6037132803</v>
      </c>
      <c r="F235" s="84">
        <v>0</v>
      </c>
      <c r="G235" s="84">
        <f t="shared" si="21"/>
        <v>6037132803</v>
      </c>
    </row>
    <row r="236" spans="1:7" ht="22.5">
      <c r="A236" s="82" t="s">
        <v>340</v>
      </c>
      <c r="B236" s="83" t="s">
        <v>341</v>
      </c>
      <c r="C236" s="82" t="s">
        <v>96</v>
      </c>
      <c r="D236" s="83" t="s">
        <v>97</v>
      </c>
      <c r="E236" s="84">
        <v>695118586</v>
      </c>
      <c r="F236" s="84">
        <v>0</v>
      </c>
      <c r="G236" s="84">
        <f t="shared" si="21"/>
        <v>695118586</v>
      </c>
    </row>
    <row r="237" spans="1:7" ht="22.5">
      <c r="A237" s="82" t="s">
        <v>356</v>
      </c>
      <c r="B237" s="83" t="s">
        <v>357</v>
      </c>
      <c r="C237" s="82" t="s">
        <v>96</v>
      </c>
      <c r="D237" s="83" t="s">
        <v>97</v>
      </c>
      <c r="E237" s="84">
        <v>1879049181</v>
      </c>
      <c r="F237" s="84">
        <v>0</v>
      </c>
      <c r="G237" s="84">
        <f t="shared" si="21"/>
        <v>1879049181</v>
      </c>
    </row>
    <row r="238" spans="1:7" ht="22.5">
      <c r="A238" s="82" t="s">
        <v>358</v>
      </c>
      <c r="B238" s="83" t="s">
        <v>359</v>
      </c>
      <c r="C238" s="82" t="s">
        <v>96</v>
      </c>
      <c r="D238" s="83" t="s">
        <v>97</v>
      </c>
      <c r="E238" s="84">
        <v>79709262</v>
      </c>
      <c r="F238" s="84">
        <v>0</v>
      </c>
      <c r="G238" s="84">
        <f t="shared" si="21"/>
        <v>79709262</v>
      </c>
    </row>
    <row r="239" spans="1:7" ht="22.5">
      <c r="A239" s="82" t="s">
        <v>360</v>
      </c>
      <c r="B239" s="83" t="s">
        <v>361</v>
      </c>
      <c r="C239" s="82" t="s">
        <v>96</v>
      </c>
      <c r="D239" s="83" t="s">
        <v>97</v>
      </c>
      <c r="E239" s="84">
        <v>58378251</v>
      </c>
      <c r="F239" s="84">
        <v>0</v>
      </c>
      <c r="G239" s="84">
        <f t="shared" si="21"/>
        <v>58378251</v>
      </c>
    </row>
    <row r="240" spans="1:7" ht="22.5">
      <c r="A240" s="82" t="s">
        <v>362</v>
      </c>
      <c r="B240" s="83" t="s">
        <v>363</v>
      </c>
      <c r="C240" s="82" t="s">
        <v>96</v>
      </c>
      <c r="D240" s="83" t="s">
        <v>97</v>
      </c>
      <c r="E240" s="84">
        <v>1195955494</v>
      </c>
      <c r="F240" s="84">
        <v>0</v>
      </c>
      <c r="G240" s="84">
        <f t="shared" si="21"/>
        <v>1195955494</v>
      </c>
    </row>
    <row r="241" spans="1:10" ht="22.5">
      <c r="A241" s="82" t="s">
        <v>364</v>
      </c>
      <c r="B241" s="83" t="s">
        <v>365</v>
      </c>
      <c r="C241" s="82" t="s">
        <v>96</v>
      </c>
      <c r="D241" s="83" t="s">
        <v>97</v>
      </c>
      <c r="E241" s="84">
        <v>462305809</v>
      </c>
      <c r="F241" s="84">
        <v>0</v>
      </c>
      <c r="G241" s="84">
        <f t="shared" si="21"/>
        <v>462305809</v>
      </c>
    </row>
    <row r="242" spans="1:10" ht="22.5">
      <c r="A242" s="82" t="s">
        <v>330</v>
      </c>
      <c r="B242" s="83" t="s">
        <v>331</v>
      </c>
      <c r="C242" s="82" t="s">
        <v>96</v>
      </c>
      <c r="D242" s="83" t="s">
        <v>97</v>
      </c>
      <c r="E242" s="84">
        <v>1</v>
      </c>
      <c r="F242" s="84">
        <v>0</v>
      </c>
      <c r="G242" s="84">
        <f t="shared" si="21"/>
        <v>1</v>
      </c>
    </row>
    <row r="243" spans="1:10" ht="22.5">
      <c r="A243" s="82" t="s">
        <v>332</v>
      </c>
      <c r="B243" s="83" t="s">
        <v>333</v>
      </c>
      <c r="C243" s="82" t="s">
        <v>96</v>
      </c>
      <c r="D243" s="83" t="s">
        <v>97</v>
      </c>
      <c r="E243" s="84">
        <v>4321991529</v>
      </c>
      <c r="F243" s="84">
        <v>0</v>
      </c>
      <c r="G243" s="84">
        <f t="shared" si="21"/>
        <v>4321991529</v>
      </c>
    </row>
    <row r="244" spans="1:10" ht="22.5">
      <c r="A244" s="82" t="s">
        <v>334</v>
      </c>
      <c r="B244" s="83" t="s">
        <v>335</v>
      </c>
      <c r="C244" s="82" t="s">
        <v>96</v>
      </c>
      <c r="D244" s="83" t="s">
        <v>97</v>
      </c>
      <c r="E244" s="84">
        <v>63494542447</v>
      </c>
      <c r="F244" s="84">
        <v>0</v>
      </c>
      <c r="G244" s="84">
        <f t="shared" si="21"/>
        <v>63494542447</v>
      </c>
    </row>
    <row r="245" spans="1:10" ht="22.5">
      <c r="A245" s="82" t="s">
        <v>336</v>
      </c>
      <c r="B245" s="83" t="s">
        <v>337</v>
      </c>
      <c r="C245" s="82" t="s">
        <v>96</v>
      </c>
      <c r="D245" s="83" t="s">
        <v>97</v>
      </c>
      <c r="E245" s="84">
        <v>1531577151</v>
      </c>
      <c r="F245" s="84">
        <v>0</v>
      </c>
      <c r="G245" s="84">
        <f t="shared" si="21"/>
        <v>1531577151</v>
      </c>
    </row>
    <row r="246" spans="1:10" ht="22.5">
      <c r="A246" s="82" t="s">
        <v>366</v>
      </c>
      <c r="B246" s="83" t="s">
        <v>367</v>
      </c>
      <c r="C246" s="82" t="s">
        <v>96</v>
      </c>
      <c r="D246" s="83" t="s">
        <v>97</v>
      </c>
      <c r="E246" s="84">
        <v>18505806958</v>
      </c>
      <c r="F246" s="84">
        <v>0</v>
      </c>
      <c r="G246" s="84">
        <f t="shared" si="21"/>
        <v>18505806958</v>
      </c>
    </row>
    <row r="247" spans="1:10" ht="22.5">
      <c r="A247" s="82" t="s">
        <v>324</v>
      </c>
      <c r="B247" s="83" t="s">
        <v>325</v>
      </c>
      <c r="C247" s="82" t="s">
        <v>98</v>
      </c>
      <c r="D247" s="83" t="s">
        <v>99</v>
      </c>
      <c r="E247" s="84">
        <v>7500000</v>
      </c>
      <c r="F247" s="84">
        <v>0</v>
      </c>
      <c r="G247" s="84">
        <f t="shared" si="21"/>
        <v>7500000</v>
      </c>
    </row>
    <row r="248" spans="1:10" ht="22.5">
      <c r="A248" s="82" t="s">
        <v>310</v>
      </c>
      <c r="B248" s="83" t="s">
        <v>311</v>
      </c>
      <c r="C248" s="82" t="s">
        <v>98</v>
      </c>
      <c r="D248" s="83" t="s">
        <v>99</v>
      </c>
      <c r="E248" s="84">
        <v>8000000</v>
      </c>
      <c r="F248" s="84">
        <v>0</v>
      </c>
      <c r="G248" s="84">
        <f t="shared" si="21"/>
        <v>8000000</v>
      </c>
    </row>
    <row r="249" spans="1:10" ht="22.5">
      <c r="A249" s="82" t="s">
        <v>326</v>
      </c>
      <c r="B249" s="83" t="s">
        <v>327</v>
      </c>
      <c r="C249" s="82" t="s">
        <v>98</v>
      </c>
      <c r="D249" s="83" t="s">
        <v>99</v>
      </c>
      <c r="E249" s="84">
        <v>9166667</v>
      </c>
      <c r="F249" s="84">
        <v>0</v>
      </c>
      <c r="G249" s="84">
        <f t="shared" si="21"/>
        <v>9166667</v>
      </c>
    </row>
    <row r="250" spans="1:10" ht="22.5">
      <c r="A250" s="82" t="s">
        <v>316</v>
      </c>
      <c r="B250" s="83" t="s">
        <v>317</v>
      </c>
      <c r="C250" s="82" t="s">
        <v>98</v>
      </c>
      <c r="D250" s="83" t="s">
        <v>99</v>
      </c>
      <c r="E250" s="84">
        <v>149500</v>
      </c>
      <c r="F250" s="84">
        <v>0</v>
      </c>
      <c r="G250" s="84">
        <f t="shared" si="21"/>
        <v>149500</v>
      </c>
    </row>
    <row r="251" spans="1:10" ht="22.5">
      <c r="A251" s="82" t="s">
        <v>308</v>
      </c>
      <c r="B251" s="83" t="s">
        <v>309</v>
      </c>
      <c r="C251" s="82" t="s">
        <v>100</v>
      </c>
      <c r="D251" s="83" t="s">
        <v>101</v>
      </c>
      <c r="E251" s="84">
        <v>23360000</v>
      </c>
      <c r="F251" s="84">
        <v>0</v>
      </c>
      <c r="G251" s="84">
        <f t="shared" si="21"/>
        <v>23360000</v>
      </c>
      <c r="J251" s="115">
        <f>H258+H253+I205+H168+H162+H139</f>
        <v>980305704370</v>
      </c>
    </row>
    <row r="252" spans="1:10" ht="22.5">
      <c r="A252" s="82" t="s">
        <v>316</v>
      </c>
      <c r="B252" s="83" t="s">
        <v>317</v>
      </c>
      <c r="C252" s="82" t="s">
        <v>100</v>
      </c>
      <c r="D252" s="83" t="s">
        <v>101</v>
      </c>
      <c r="E252" s="84">
        <v>1</v>
      </c>
      <c r="F252" s="84">
        <v>0</v>
      </c>
      <c r="G252" s="84">
        <f t="shared" si="21"/>
        <v>1</v>
      </c>
      <c r="H252" s="83" t="s">
        <v>258</v>
      </c>
    </row>
    <row r="253" spans="1:10" ht="22.5">
      <c r="A253" s="109"/>
      <c r="B253" s="110"/>
      <c r="C253" s="109"/>
      <c r="D253" s="110"/>
      <c r="E253" s="111">
        <f>SUM(E206:E252)</f>
        <v>460011122211</v>
      </c>
      <c r="F253" s="111">
        <f>SUM(F206:F252)</f>
        <v>0</v>
      </c>
      <c r="G253" s="111">
        <f>SUM(G206:G252)</f>
        <v>460011122211</v>
      </c>
      <c r="H253" s="111">
        <f>G253</f>
        <v>460011122211</v>
      </c>
    </row>
    <row r="254" spans="1:10" ht="22.5">
      <c r="A254" s="82" t="s">
        <v>310</v>
      </c>
      <c r="B254" s="83" t="s">
        <v>311</v>
      </c>
      <c r="C254" s="82" t="s">
        <v>102</v>
      </c>
      <c r="D254" s="83" t="s">
        <v>103</v>
      </c>
      <c r="E254" s="84">
        <v>93600025897</v>
      </c>
      <c r="F254" s="84">
        <v>0</v>
      </c>
      <c r="G254" s="84">
        <f>E254-F254</f>
        <v>93600025897</v>
      </c>
    </row>
    <row r="255" spans="1:10" ht="22.5">
      <c r="A255" s="82" t="s">
        <v>312</v>
      </c>
      <c r="B255" s="83" t="s">
        <v>313</v>
      </c>
      <c r="C255" s="82" t="s">
        <v>102</v>
      </c>
      <c r="D255" s="83" t="s">
        <v>103</v>
      </c>
      <c r="E255" s="84">
        <v>46800012948</v>
      </c>
      <c r="F255" s="84">
        <v>0</v>
      </c>
      <c r="G255" s="84">
        <f>E255-F255</f>
        <v>46800012948</v>
      </c>
    </row>
    <row r="256" spans="1:10" ht="22.5">
      <c r="A256" s="82" t="s">
        <v>314</v>
      </c>
      <c r="B256" s="83" t="s">
        <v>315</v>
      </c>
      <c r="C256" s="82" t="s">
        <v>102</v>
      </c>
      <c r="D256" s="83" t="s">
        <v>103</v>
      </c>
      <c r="E256" s="84">
        <v>93600025897</v>
      </c>
      <c r="F256" s="84">
        <v>0</v>
      </c>
      <c r="G256" s="84">
        <f>E256-F256</f>
        <v>93600025897</v>
      </c>
    </row>
    <row r="257" spans="1:8" ht="22.5">
      <c r="A257" s="82" t="s">
        <v>366</v>
      </c>
      <c r="B257" s="83" t="s">
        <v>367</v>
      </c>
      <c r="C257" s="82" t="s">
        <v>102</v>
      </c>
      <c r="D257" s="83" t="s">
        <v>103</v>
      </c>
      <c r="E257" s="84">
        <v>117000032371</v>
      </c>
      <c r="F257" s="84">
        <v>0</v>
      </c>
      <c r="G257" s="84">
        <f>E257-F257</f>
        <v>117000032371</v>
      </c>
      <c r="H257" s="83" t="s">
        <v>259</v>
      </c>
    </row>
    <row r="258" spans="1:8" ht="22.5">
      <c r="A258" s="112"/>
      <c r="B258" s="113"/>
      <c r="C258" s="112"/>
      <c r="D258" s="113"/>
      <c r="E258" s="114">
        <f>SUM(E254:E257)</f>
        <v>351000097113</v>
      </c>
      <c r="F258" s="114">
        <f>SUM(F254:F257)</f>
        <v>0</v>
      </c>
      <c r="G258" s="114">
        <f>SUM(G254:G257)</f>
        <v>351000097113</v>
      </c>
      <c r="H258" s="114">
        <f>G258</f>
        <v>351000097113</v>
      </c>
    </row>
    <row r="259" spans="1:8" ht="22.5">
      <c r="A259" s="197" t="s">
        <v>260</v>
      </c>
      <c r="B259" s="198"/>
      <c r="C259" s="198"/>
      <c r="D259" s="199"/>
      <c r="E259" s="84"/>
      <c r="F259" s="84"/>
      <c r="G259" s="84">
        <f>SUM(G258,G253,G205,G182,G168,G162,G139,G130,G116,G105,G75)</f>
        <v>1242927209759</v>
      </c>
    </row>
  </sheetData>
  <mergeCells count="1">
    <mergeCell ref="A259:D25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5"/>
  <sheetViews>
    <sheetView rightToLeft="1" topLeftCell="A505" workbookViewId="0">
      <selection activeCell="A513" sqref="A513:XFD513"/>
    </sheetView>
  </sheetViews>
  <sheetFormatPr defaultRowHeight="14.25"/>
  <cols>
    <col min="2" max="2" width="20.375" customWidth="1"/>
    <col min="3" max="3" width="9" customWidth="1"/>
    <col min="4" max="4" width="22.625" customWidth="1"/>
    <col min="5" max="5" width="19.125" customWidth="1"/>
    <col min="6" max="6" width="21.125" customWidth="1"/>
    <col min="7" max="7" width="26.75" customWidth="1"/>
    <col min="8" max="8" width="18.125" customWidth="1"/>
    <col min="9" max="9" width="22.75" customWidth="1"/>
  </cols>
  <sheetData>
    <row r="1" spans="1:7" ht="22.5">
      <c r="A1" s="6" t="s">
        <v>0</v>
      </c>
      <c r="B1" s="7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8" t="s">
        <v>241</v>
      </c>
    </row>
    <row r="2" spans="1:7" ht="22.5">
      <c r="A2" s="1" t="s">
        <v>177</v>
      </c>
      <c r="B2" s="2" t="s">
        <v>178</v>
      </c>
      <c r="C2" s="1" t="s">
        <v>6</v>
      </c>
      <c r="D2" s="2" t="s">
        <v>7</v>
      </c>
      <c r="E2" s="3">
        <v>524350020</v>
      </c>
      <c r="F2" s="3">
        <v>0</v>
      </c>
      <c r="G2" s="3">
        <f>E2-F2</f>
        <v>524350020</v>
      </c>
    </row>
    <row r="3" spans="1:7" ht="22.5">
      <c r="A3" s="1" t="s">
        <v>179</v>
      </c>
      <c r="B3" s="2" t="s">
        <v>180</v>
      </c>
      <c r="C3" s="1" t="s">
        <v>6</v>
      </c>
      <c r="D3" s="2" t="s">
        <v>7</v>
      </c>
      <c r="E3" s="3">
        <v>167921884</v>
      </c>
      <c r="F3" s="3">
        <v>1458232</v>
      </c>
      <c r="G3" s="3">
        <f t="shared" ref="G3:G67" si="0">E3-F3</f>
        <v>166463652</v>
      </c>
    </row>
    <row r="4" spans="1:7" ht="22.5">
      <c r="A4" s="1" t="s">
        <v>181</v>
      </c>
      <c r="B4" s="2" t="s">
        <v>182</v>
      </c>
      <c r="C4" s="1" t="s">
        <v>6</v>
      </c>
      <c r="D4" s="2" t="s">
        <v>7</v>
      </c>
      <c r="E4" s="3">
        <v>9594520324</v>
      </c>
      <c r="F4" s="3">
        <v>0</v>
      </c>
      <c r="G4" s="3">
        <f t="shared" si="0"/>
        <v>9594520324</v>
      </c>
    </row>
    <row r="5" spans="1:7" ht="22.5">
      <c r="A5" s="1" t="s">
        <v>183</v>
      </c>
      <c r="B5" s="2" t="s">
        <v>184</v>
      </c>
      <c r="C5" s="1" t="s">
        <v>6</v>
      </c>
      <c r="D5" s="2" t="s">
        <v>7</v>
      </c>
      <c r="E5" s="3">
        <v>31350924963</v>
      </c>
      <c r="F5" s="3">
        <v>0</v>
      </c>
      <c r="G5" s="3">
        <f t="shared" si="0"/>
        <v>31350924963</v>
      </c>
    </row>
    <row r="6" spans="1:7" ht="22.5">
      <c r="A6" s="1" t="s">
        <v>185</v>
      </c>
      <c r="B6" s="2" t="s">
        <v>186</v>
      </c>
      <c r="C6" s="1" t="s">
        <v>6</v>
      </c>
      <c r="D6" s="2" t="s">
        <v>7</v>
      </c>
      <c r="E6" s="3">
        <v>1785373248</v>
      </c>
      <c r="F6" s="3">
        <v>0</v>
      </c>
      <c r="G6" s="3">
        <f t="shared" si="0"/>
        <v>1785373248</v>
      </c>
    </row>
    <row r="7" spans="1:7" ht="22.5">
      <c r="A7" s="1" t="s">
        <v>187</v>
      </c>
      <c r="B7" s="2" t="s">
        <v>188</v>
      </c>
      <c r="C7" s="1" t="s">
        <v>6</v>
      </c>
      <c r="D7" s="2" t="s">
        <v>7</v>
      </c>
      <c r="E7" s="3">
        <v>3168594609</v>
      </c>
      <c r="F7" s="3">
        <v>0</v>
      </c>
      <c r="G7" s="3">
        <f t="shared" si="0"/>
        <v>3168594609</v>
      </c>
    </row>
    <row r="8" spans="1:7" ht="22.5">
      <c r="A8" s="1" t="s">
        <v>189</v>
      </c>
      <c r="B8" s="2" t="s">
        <v>190</v>
      </c>
      <c r="C8" s="1" t="s">
        <v>6</v>
      </c>
      <c r="D8" s="2" t="s">
        <v>7</v>
      </c>
      <c r="E8" s="3">
        <v>6095515558</v>
      </c>
      <c r="F8" s="3">
        <v>0</v>
      </c>
      <c r="G8" s="3">
        <f t="shared" si="0"/>
        <v>6095515558</v>
      </c>
    </row>
    <row r="9" spans="1:7" ht="22.5">
      <c r="A9" s="1" t="s">
        <v>191</v>
      </c>
      <c r="B9" s="2" t="s">
        <v>192</v>
      </c>
      <c r="C9" s="1" t="s">
        <v>6</v>
      </c>
      <c r="D9" s="2" t="s">
        <v>7</v>
      </c>
      <c r="E9" s="3">
        <v>7010601533</v>
      </c>
      <c r="F9" s="3">
        <v>0</v>
      </c>
      <c r="G9" s="3">
        <f t="shared" si="0"/>
        <v>7010601533</v>
      </c>
    </row>
    <row r="10" spans="1:7" ht="22.5">
      <c r="A10" s="1" t="s">
        <v>193</v>
      </c>
      <c r="B10" s="2" t="s">
        <v>194</v>
      </c>
      <c r="C10" s="1" t="s">
        <v>6</v>
      </c>
      <c r="D10" s="2" t="s">
        <v>7</v>
      </c>
      <c r="E10" s="3">
        <v>1506297393</v>
      </c>
      <c r="F10" s="3">
        <v>0</v>
      </c>
      <c r="G10" s="3">
        <f t="shared" si="0"/>
        <v>1506297393</v>
      </c>
    </row>
    <row r="11" spans="1:7" ht="22.5">
      <c r="A11" s="1" t="s">
        <v>195</v>
      </c>
      <c r="B11" s="2" t="s">
        <v>196</v>
      </c>
      <c r="C11" s="1" t="s">
        <v>6</v>
      </c>
      <c r="D11" s="2" t="s">
        <v>7</v>
      </c>
      <c r="E11" s="3">
        <v>3284921835</v>
      </c>
      <c r="F11" s="3">
        <v>0</v>
      </c>
      <c r="G11" s="3">
        <f t="shared" si="0"/>
        <v>3284921835</v>
      </c>
    </row>
    <row r="12" spans="1:7" ht="22.5">
      <c r="A12" s="1" t="s">
        <v>197</v>
      </c>
      <c r="B12" s="2" t="s">
        <v>198</v>
      </c>
      <c r="C12" s="1" t="s">
        <v>6</v>
      </c>
      <c r="D12" s="2" t="s">
        <v>7</v>
      </c>
      <c r="E12" s="3">
        <v>1937298894</v>
      </c>
      <c r="F12" s="3">
        <v>0</v>
      </c>
      <c r="G12" s="3">
        <f t="shared" si="0"/>
        <v>1937298894</v>
      </c>
    </row>
    <row r="13" spans="1:7" ht="22.5">
      <c r="A13" s="1" t="s">
        <v>199</v>
      </c>
      <c r="B13" s="2" t="s">
        <v>200</v>
      </c>
      <c r="C13" s="1" t="s">
        <v>6</v>
      </c>
      <c r="D13" s="2" t="s">
        <v>7</v>
      </c>
      <c r="E13" s="3">
        <v>2276980994</v>
      </c>
      <c r="F13" s="3">
        <v>0</v>
      </c>
      <c r="G13" s="3">
        <f t="shared" si="0"/>
        <v>2276980994</v>
      </c>
    </row>
    <row r="14" spans="1:7" ht="22.5">
      <c r="A14" s="1" t="s">
        <v>201</v>
      </c>
      <c r="B14" s="2" t="s">
        <v>202</v>
      </c>
      <c r="C14" s="1" t="s">
        <v>6</v>
      </c>
      <c r="D14" s="2" t="s">
        <v>7</v>
      </c>
      <c r="E14" s="3">
        <v>1090915814</v>
      </c>
      <c r="F14" s="3">
        <v>0</v>
      </c>
      <c r="G14" s="3">
        <f t="shared" si="0"/>
        <v>1090915814</v>
      </c>
    </row>
    <row r="15" spans="1:7" ht="22.5">
      <c r="A15" s="1" t="s">
        <v>203</v>
      </c>
      <c r="B15" s="2" t="s">
        <v>204</v>
      </c>
      <c r="C15" s="1" t="s">
        <v>6</v>
      </c>
      <c r="D15" s="2" t="s">
        <v>7</v>
      </c>
      <c r="E15" s="3">
        <v>1990671363</v>
      </c>
      <c r="F15" s="3">
        <v>0</v>
      </c>
      <c r="G15" s="3">
        <f t="shared" si="0"/>
        <v>1990671363</v>
      </c>
    </row>
    <row r="16" spans="1:7" ht="22.5">
      <c r="A16" s="1" t="s">
        <v>205</v>
      </c>
      <c r="B16" s="2" t="s">
        <v>206</v>
      </c>
      <c r="C16" s="1" t="s">
        <v>6</v>
      </c>
      <c r="D16" s="2" t="s">
        <v>7</v>
      </c>
      <c r="E16" s="3">
        <v>889853734</v>
      </c>
      <c r="F16" s="3">
        <v>0</v>
      </c>
      <c r="G16" s="3">
        <f t="shared" si="0"/>
        <v>889853734</v>
      </c>
    </row>
    <row r="17" spans="1:7" ht="22.5">
      <c r="A17" s="1" t="s">
        <v>177</v>
      </c>
      <c r="B17" s="2" t="s">
        <v>178</v>
      </c>
      <c r="C17" s="1" t="s">
        <v>8</v>
      </c>
      <c r="D17" s="2" t="s">
        <v>9</v>
      </c>
      <c r="E17" s="3">
        <v>26293104</v>
      </c>
      <c r="F17" s="3">
        <v>0</v>
      </c>
      <c r="G17" s="3">
        <f t="shared" si="0"/>
        <v>26293104</v>
      </c>
    </row>
    <row r="18" spans="1:7" ht="22.5">
      <c r="A18" s="1" t="s">
        <v>179</v>
      </c>
      <c r="B18" s="2" t="s">
        <v>180</v>
      </c>
      <c r="C18" s="1" t="s">
        <v>8</v>
      </c>
      <c r="D18" s="2" t="s">
        <v>9</v>
      </c>
      <c r="E18" s="3">
        <v>11971584</v>
      </c>
      <c r="F18" s="3">
        <v>0</v>
      </c>
      <c r="G18" s="3">
        <f t="shared" si="0"/>
        <v>11971584</v>
      </c>
    </row>
    <row r="19" spans="1:7" ht="22.5">
      <c r="A19" s="1" t="s">
        <v>181</v>
      </c>
      <c r="B19" s="2" t="s">
        <v>182</v>
      </c>
      <c r="C19" s="1" t="s">
        <v>8</v>
      </c>
      <c r="D19" s="2" t="s">
        <v>9</v>
      </c>
      <c r="E19" s="3">
        <v>703062961</v>
      </c>
      <c r="F19" s="3">
        <v>0</v>
      </c>
      <c r="G19" s="3">
        <f t="shared" si="0"/>
        <v>703062961</v>
      </c>
    </row>
    <row r="20" spans="1:7" ht="22.5">
      <c r="A20" s="1" t="s">
        <v>183</v>
      </c>
      <c r="B20" s="2" t="s">
        <v>184</v>
      </c>
      <c r="C20" s="1" t="s">
        <v>8</v>
      </c>
      <c r="D20" s="2" t="s">
        <v>9</v>
      </c>
      <c r="E20" s="3">
        <v>2832025401</v>
      </c>
      <c r="F20" s="3">
        <v>30064060</v>
      </c>
      <c r="G20" s="3">
        <f t="shared" si="0"/>
        <v>2801961341</v>
      </c>
    </row>
    <row r="21" spans="1:7" ht="22.5">
      <c r="A21" s="1" t="s">
        <v>185</v>
      </c>
      <c r="B21" s="2" t="s">
        <v>186</v>
      </c>
      <c r="C21" s="1" t="s">
        <v>8</v>
      </c>
      <c r="D21" s="2" t="s">
        <v>9</v>
      </c>
      <c r="E21" s="3">
        <v>67837788</v>
      </c>
      <c r="F21" s="3">
        <v>0</v>
      </c>
      <c r="G21" s="3">
        <f t="shared" si="0"/>
        <v>67837788</v>
      </c>
    </row>
    <row r="22" spans="1:7" ht="22.5">
      <c r="A22" s="1" t="s">
        <v>187</v>
      </c>
      <c r="B22" s="2" t="s">
        <v>188</v>
      </c>
      <c r="C22" s="1" t="s">
        <v>8</v>
      </c>
      <c r="D22" s="2" t="s">
        <v>9</v>
      </c>
      <c r="E22" s="3">
        <v>467284054</v>
      </c>
      <c r="F22" s="3">
        <v>43878537</v>
      </c>
      <c r="G22" s="3">
        <f t="shared" si="0"/>
        <v>423405517</v>
      </c>
    </row>
    <row r="23" spans="1:7" ht="22.5">
      <c r="A23" s="1" t="s">
        <v>189</v>
      </c>
      <c r="B23" s="2" t="s">
        <v>190</v>
      </c>
      <c r="C23" s="1" t="s">
        <v>8</v>
      </c>
      <c r="D23" s="2" t="s">
        <v>9</v>
      </c>
      <c r="E23" s="3">
        <v>491987513</v>
      </c>
      <c r="F23" s="3">
        <v>31191327</v>
      </c>
      <c r="G23" s="3">
        <f t="shared" si="0"/>
        <v>460796186</v>
      </c>
    </row>
    <row r="24" spans="1:7" ht="22.5">
      <c r="A24" s="1" t="s">
        <v>191</v>
      </c>
      <c r="B24" s="2" t="s">
        <v>192</v>
      </c>
      <c r="C24" s="1" t="s">
        <v>8</v>
      </c>
      <c r="D24" s="2" t="s">
        <v>9</v>
      </c>
      <c r="E24" s="3">
        <v>791051607</v>
      </c>
      <c r="F24" s="3">
        <v>13706527</v>
      </c>
      <c r="G24" s="3">
        <f t="shared" si="0"/>
        <v>777345080</v>
      </c>
    </row>
    <row r="25" spans="1:7" ht="22.5">
      <c r="A25" s="1" t="s">
        <v>193</v>
      </c>
      <c r="B25" s="2" t="s">
        <v>194</v>
      </c>
      <c r="C25" s="1" t="s">
        <v>8</v>
      </c>
      <c r="D25" s="2" t="s">
        <v>9</v>
      </c>
      <c r="E25" s="3">
        <v>143727120</v>
      </c>
      <c r="F25" s="3">
        <v>0</v>
      </c>
      <c r="G25" s="3">
        <f t="shared" si="0"/>
        <v>143727120</v>
      </c>
    </row>
    <row r="26" spans="1:7" ht="22.5">
      <c r="A26" s="1" t="s">
        <v>195</v>
      </c>
      <c r="B26" s="2" t="s">
        <v>196</v>
      </c>
      <c r="C26" s="1" t="s">
        <v>8</v>
      </c>
      <c r="D26" s="2" t="s">
        <v>9</v>
      </c>
      <c r="E26" s="3">
        <v>254723876</v>
      </c>
      <c r="F26" s="3">
        <v>0</v>
      </c>
      <c r="G26" s="3">
        <f t="shared" si="0"/>
        <v>254723876</v>
      </c>
    </row>
    <row r="27" spans="1:7" ht="22.5">
      <c r="A27" s="1" t="s">
        <v>197</v>
      </c>
      <c r="B27" s="2" t="s">
        <v>198</v>
      </c>
      <c r="C27" s="1" t="s">
        <v>8</v>
      </c>
      <c r="D27" s="2" t="s">
        <v>9</v>
      </c>
      <c r="E27" s="3">
        <v>120323304</v>
      </c>
      <c r="F27" s="3">
        <v>0</v>
      </c>
      <c r="G27" s="3">
        <f t="shared" si="0"/>
        <v>120323304</v>
      </c>
    </row>
    <row r="28" spans="1:7" ht="22.5">
      <c r="A28" s="1" t="s">
        <v>199</v>
      </c>
      <c r="B28" s="2" t="s">
        <v>200</v>
      </c>
      <c r="C28" s="1" t="s">
        <v>8</v>
      </c>
      <c r="D28" s="2" t="s">
        <v>9</v>
      </c>
      <c r="E28" s="3">
        <v>81624410</v>
      </c>
      <c r="F28" s="3">
        <v>1649090</v>
      </c>
      <c r="G28" s="3">
        <f t="shared" si="0"/>
        <v>79975320</v>
      </c>
    </row>
    <row r="29" spans="1:7" ht="22.5">
      <c r="A29" s="1" t="s">
        <v>201</v>
      </c>
      <c r="B29" s="2" t="s">
        <v>202</v>
      </c>
      <c r="C29" s="1" t="s">
        <v>8</v>
      </c>
      <c r="D29" s="2" t="s">
        <v>9</v>
      </c>
      <c r="E29" s="3">
        <v>67768224</v>
      </c>
      <c r="F29" s="3">
        <v>0</v>
      </c>
      <c r="G29" s="3">
        <f t="shared" si="0"/>
        <v>67768224</v>
      </c>
    </row>
    <row r="30" spans="1:7" ht="22.5">
      <c r="A30" s="1" t="s">
        <v>203</v>
      </c>
      <c r="B30" s="2" t="s">
        <v>204</v>
      </c>
      <c r="C30" s="1" t="s">
        <v>8</v>
      </c>
      <c r="D30" s="2" t="s">
        <v>9</v>
      </c>
      <c r="E30" s="3">
        <v>215950258</v>
      </c>
      <c r="F30" s="3">
        <v>20291098</v>
      </c>
      <c r="G30" s="3">
        <f t="shared" si="0"/>
        <v>195659160</v>
      </c>
    </row>
    <row r="31" spans="1:7" ht="22.5">
      <c r="A31" s="1" t="s">
        <v>177</v>
      </c>
      <c r="B31" s="2" t="s">
        <v>178</v>
      </c>
      <c r="C31" s="1" t="s">
        <v>10</v>
      </c>
      <c r="D31" s="2" t="s">
        <v>11</v>
      </c>
      <c r="E31" s="3">
        <v>426859777</v>
      </c>
      <c r="F31" s="3">
        <v>0</v>
      </c>
      <c r="G31" s="3">
        <f t="shared" si="0"/>
        <v>426859777</v>
      </c>
    </row>
    <row r="32" spans="1:7" ht="22.5">
      <c r="A32" s="1" t="s">
        <v>179</v>
      </c>
      <c r="B32" s="2" t="s">
        <v>180</v>
      </c>
      <c r="C32" s="1" t="s">
        <v>10</v>
      </c>
      <c r="D32" s="2" t="s">
        <v>11</v>
      </c>
      <c r="E32" s="3">
        <v>138305456</v>
      </c>
      <c r="F32" s="3">
        <v>364556</v>
      </c>
      <c r="G32" s="3">
        <f t="shared" si="0"/>
        <v>137940900</v>
      </c>
    </row>
    <row r="33" spans="1:7" ht="22.5">
      <c r="A33" s="1" t="s">
        <v>181</v>
      </c>
      <c r="B33" s="2" t="s">
        <v>182</v>
      </c>
      <c r="C33" s="1" t="s">
        <v>10</v>
      </c>
      <c r="D33" s="2" t="s">
        <v>11</v>
      </c>
      <c r="E33" s="3">
        <v>6040018288</v>
      </c>
      <c r="F33" s="3">
        <v>0</v>
      </c>
      <c r="G33" s="3">
        <f t="shared" si="0"/>
        <v>6040018288</v>
      </c>
    </row>
    <row r="34" spans="1:7" ht="22.5">
      <c r="A34" s="1" t="s">
        <v>183</v>
      </c>
      <c r="B34" s="2" t="s">
        <v>184</v>
      </c>
      <c r="C34" s="1" t="s">
        <v>10</v>
      </c>
      <c r="D34" s="2" t="s">
        <v>11</v>
      </c>
      <c r="E34" s="3">
        <v>19840366219</v>
      </c>
      <c r="F34" s="3">
        <v>0</v>
      </c>
      <c r="G34" s="3">
        <f t="shared" si="0"/>
        <v>19840366219</v>
      </c>
    </row>
    <row r="35" spans="1:7" ht="22.5">
      <c r="A35" s="1" t="s">
        <v>185</v>
      </c>
      <c r="B35" s="2" t="s">
        <v>186</v>
      </c>
      <c r="C35" s="1" t="s">
        <v>10</v>
      </c>
      <c r="D35" s="2" t="s">
        <v>11</v>
      </c>
      <c r="E35" s="3">
        <v>1398686546</v>
      </c>
      <c r="F35" s="3">
        <v>0</v>
      </c>
      <c r="G35" s="3">
        <f t="shared" si="0"/>
        <v>1398686546</v>
      </c>
    </row>
    <row r="36" spans="1:7" ht="22.5">
      <c r="A36" s="1" t="s">
        <v>187</v>
      </c>
      <c r="B36" s="2" t="s">
        <v>188</v>
      </c>
      <c r="C36" s="1" t="s">
        <v>10</v>
      </c>
      <c r="D36" s="2" t="s">
        <v>11</v>
      </c>
      <c r="E36" s="3">
        <v>2278356150</v>
      </c>
      <c r="F36" s="3">
        <v>0</v>
      </c>
      <c r="G36" s="3">
        <f t="shared" si="0"/>
        <v>2278356150</v>
      </c>
    </row>
    <row r="37" spans="1:7" ht="22.5">
      <c r="A37" s="1" t="s">
        <v>189</v>
      </c>
      <c r="B37" s="2" t="s">
        <v>190</v>
      </c>
      <c r="C37" s="1" t="s">
        <v>10</v>
      </c>
      <c r="D37" s="2" t="s">
        <v>11</v>
      </c>
      <c r="E37" s="3">
        <v>3914133366</v>
      </c>
      <c r="F37" s="3">
        <v>0</v>
      </c>
      <c r="G37" s="3">
        <f t="shared" si="0"/>
        <v>3914133366</v>
      </c>
    </row>
    <row r="38" spans="1:7" ht="22.5">
      <c r="A38" s="1" t="s">
        <v>191</v>
      </c>
      <c r="B38" s="2" t="s">
        <v>192</v>
      </c>
      <c r="C38" s="1" t="s">
        <v>10</v>
      </c>
      <c r="D38" s="2" t="s">
        <v>11</v>
      </c>
      <c r="E38" s="3">
        <v>4457920387</v>
      </c>
      <c r="F38" s="3">
        <v>0</v>
      </c>
      <c r="G38" s="3">
        <f t="shared" si="0"/>
        <v>4457920387</v>
      </c>
    </row>
    <row r="39" spans="1:7" ht="22.5">
      <c r="A39" s="1" t="s">
        <v>193</v>
      </c>
      <c r="B39" s="2" t="s">
        <v>194</v>
      </c>
      <c r="C39" s="1" t="s">
        <v>10</v>
      </c>
      <c r="D39" s="2" t="s">
        <v>11</v>
      </c>
      <c r="E39" s="3">
        <v>998630656</v>
      </c>
      <c r="F39" s="3">
        <v>0</v>
      </c>
      <c r="G39" s="3">
        <f t="shared" si="0"/>
        <v>998630656</v>
      </c>
    </row>
    <row r="40" spans="1:7" ht="22.5">
      <c r="A40" s="1" t="s">
        <v>195</v>
      </c>
      <c r="B40" s="2" t="s">
        <v>196</v>
      </c>
      <c r="C40" s="1" t="s">
        <v>10</v>
      </c>
      <c r="D40" s="2" t="s">
        <v>11</v>
      </c>
      <c r="E40" s="3">
        <v>1989967197</v>
      </c>
      <c r="F40" s="3">
        <v>0</v>
      </c>
      <c r="G40" s="3">
        <f t="shared" si="0"/>
        <v>1989967197</v>
      </c>
    </row>
    <row r="41" spans="1:7" ht="22.5">
      <c r="A41" s="1" t="s">
        <v>197</v>
      </c>
      <c r="B41" s="2" t="s">
        <v>198</v>
      </c>
      <c r="C41" s="1" t="s">
        <v>10</v>
      </c>
      <c r="D41" s="2" t="s">
        <v>11</v>
      </c>
      <c r="E41" s="3">
        <v>1279676054</v>
      </c>
      <c r="F41" s="3">
        <v>0</v>
      </c>
      <c r="G41" s="3">
        <f t="shared" si="0"/>
        <v>1279676054</v>
      </c>
    </row>
    <row r="42" spans="1:7" ht="22.5">
      <c r="A42" s="1" t="s">
        <v>199</v>
      </c>
      <c r="B42" s="2" t="s">
        <v>200</v>
      </c>
      <c r="C42" s="1" t="s">
        <v>10</v>
      </c>
      <c r="D42" s="2" t="s">
        <v>11</v>
      </c>
      <c r="E42" s="3">
        <v>1721799710</v>
      </c>
      <c r="F42" s="3">
        <v>0</v>
      </c>
      <c r="G42" s="3">
        <f t="shared" si="0"/>
        <v>1721799710</v>
      </c>
    </row>
    <row r="43" spans="1:7" ht="22.5">
      <c r="A43" s="1" t="s">
        <v>201</v>
      </c>
      <c r="B43" s="2" t="s">
        <v>202</v>
      </c>
      <c r="C43" s="1" t="s">
        <v>10</v>
      </c>
      <c r="D43" s="2" t="s">
        <v>11</v>
      </c>
      <c r="E43" s="3">
        <v>761551234</v>
      </c>
      <c r="F43" s="3">
        <v>0</v>
      </c>
      <c r="G43" s="3">
        <f t="shared" si="0"/>
        <v>761551234</v>
      </c>
    </row>
    <row r="44" spans="1:7" ht="22.5">
      <c r="A44" s="1" t="s">
        <v>203</v>
      </c>
      <c r="B44" s="2" t="s">
        <v>204</v>
      </c>
      <c r="C44" s="1" t="s">
        <v>10</v>
      </c>
      <c r="D44" s="2" t="s">
        <v>11</v>
      </c>
      <c r="E44" s="3">
        <v>1453600630</v>
      </c>
      <c r="F44" s="3">
        <v>0</v>
      </c>
      <c r="G44" s="3">
        <f t="shared" si="0"/>
        <v>1453600630</v>
      </c>
    </row>
    <row r="45" spans="1:7" ht="22.5">
      <c r="A45" s="1" t="s">
        <v>205</v>
      </c>
      <c r="B45" s="2" t="s">
        <v>206</v>
      </c>
      <c r="C45" s="1" t="s">
        <v>10</v>
      </c>
      <c r="D45" s="2" t="s">
        <v>11</v>
      </c>
      <c r="E45" s="3">
        <v>696650758</v>
      </c>
      <c r="F45" s="3">
        <v>0</v>
      </c>
      <c r="G45" s="3">
        <f t="shared" si="0"/>
        <v>696650758</v>
      </c>
    </row>
    <row r="46" spans="1:7" ht="22.5">
      <c r="A46" s="1" t="s">
        <v>177</v>
      </c>
      <c r="B46" s="2" t="s">
        <v>178</v>
      </c>
      <c r="C46" s="1" t="s">
        <v>12</v>
      </c>
      <c r="D46" s="2" t="s">
        <v>13</v>
      </c>
      <c r="E46" s="3">
        <v>80119932</v>
      </c>
      <c r="F46" s="3">
        <v>0</v>
      </c>
      <c r="G46" s="3">
        <f t="shared" si="0"/>
        <v>80119932</v>
      </c>
    </row>
    <row r="47" spans="1:7" ht="22.5">
      <c r="A47" s="1" t="s">
        <v>179</v>
      </c>
      <c r="B47" s="2" t="s">
        <v>180</v>
      </c>
      <c r="C47" s="1" t="s">
        <v>12</v>
      </c>
      <c r="D47" s="2" t="s">
        <v>13</v>
      </c>
      <c r="E47" s="3">
        <v>20520360</v>
      </c>
      <c r="F47" s="3">
        <v>0</v>
      </c>
      <c r="G47" s="3">
        <f t="shared" si="0"/>
        <v>20520360</v>
      </c>
    </row>
    <row r="48" spans="1:7" ht="22.5">
      <c r="A48" s="1" t="s">
        <v>181</v>
      </c>
      <c r="B48" s="2" t="s">
        <v>182</v>
      </c>
      <c r="C48" s="1" t="s">
        <v>12</v>
      </c>
      <c r="D48" s="2" t="s">
        <v>13</v>
      </c>
      <c r="E48" s="3">
        <v>1126607961</v>
      </c>
      <c r="F48" s="3">
        <v>0</v>
      </c>
      <c r="G48" s="3">
        <f t="shared" si="0"/>
        <v>1126607961</v>
      </c>
    </row>
    <row r="49" spans="1:9" ht="22.5">
      <c r="A49" s="1" t="s">
        <v>183</v>
      </c>
      <c r="B49" s="2" t="s">
        <v>184</v>
      </c>
      <c r="C49" s="1" t="s">
        <v>12</v>
      </c>
      <c r="D49" s="2" t="s">
        <v>13</v>
      </c>
      <c r="E49" s="3">
        <v>3658756602</v>
      </c>
      <c r="F49" s="3">
        <v>0</v>
      </c>
      <c r="G49" s="3">
        <f t="shared" si="0"/>
        <v>3658756602</v>
      </c>
    </row>
    <row r="50" spans="1:9" ht="22.5">
      <c r="A50" s="1" t="s">
        <v>185</v>
      </c>
      <c r="B50" s="2" t="s">
        <v>186</v>
      </c>
      <c r="C50" s="1" t="s">
        <v>12</v>
      </c>
      <c r="D50" s="2" t="s">
        <v>13</v>
      </c>
      <c r="E50" s="3">
        <v>77404002</v>
      </c>
      <c r="F50" s="3">
        <v>0</v>
      </c>
      <c r="G50" s="3">
        <f t="shared" si="0"/>
        <v>77404002</v>
      </c>
    </row>
    <row r="51" spans="1:9" ht="22.5">
      <c r="A51" s="1" t="s">
        <v>187</v>
      </c>
      <c r="B51" s="2" t="s">
        <v>188</v>
      </c>
      <c r="C51" s="1" t="s">
        <v>12</v>
      </c>
      <c r="D51" s="2" t="s">
        <v>13</v>
      </c>
      <c r="E51" s="3">
        <v>12974080063</v>
      </c>
      <c r="F51" s="3">
        <v>0</v>
      </c>
      <c r="G51" s="3">
        <f t="shared" si="0"/>
        <v>12974080063</v>
      </c>
    </row>
    <row r="52" spans="1:9" ht="22.5">
      <c r="A52" s="1" t="s">
        <v>189</v>
      </c>
      <c r="B52" s="2" t="s">
        <v>190</v>
      </c>
      <c r="C52" s="1" t="s">
        <v>12</v>
      </c>
      <c r="D52" s="2" t="s">
        <v>13</v>
      </c>
      <c r="E52" s="3">
        <v>301468218</v>
      </c>
      <c r="F52" s="3">
        <v>0</v>
      </c>
      <c r="G52" s="3">
        <f t="shared" si="0"/>
        <v>301468218</v>
      </c>
    </row>
    <row r="53" spans="1:9" ht="22.5">
      <c r="A53" s="1" t="s">
        <v>191</v>
      </c>
      <c r="B53" s="2" t="s">
        <v>192</v>
      </c>
      <c r="C53" s="1" t="s">
        <v>12</v>
      </c>
      <c r="D53" s="2" t="s">
        <v>13</v>
      </c>
      <c r="E53" s="3">
        <v>509415732</v>
      </c>
      <c r="F53" s="3">
        <v>0</v>
      </c>
      <c r="G53" s="3">
        <f t="shared" si="0"/>
        <v>509415732</v>
      </c>
    </row>
    <row r="54" spans="1:9" ht="22.5">
      <c r="A54" s="1" t="s">
        <v>193</v>
      </c>
      <c r="B54" s="2" t="s">
        <v>194</v>
      </c>
      <c r="C54" s="1" t="s">
        <v>12</v>
      </c>
      <c r="D54" s="2" t="s">
        <v>13</v>
      </c>
      <c r="E54" s="3">
        <v>331494333</v>
      </c>
      <c r="F54" s="3">
        <v>0</v>
      </c>
      <c r="G54" s="3">
        <f t="shared" si="0"/>
        <v>331494333</v>
      </c>
    </row>
    <row r="55" spans="1:9" ht="22.5">
      <c r="A55" s="1" t="s">
        <v>195</v>
      </c>
      <c r="B55" s="2" t="s">
        <v>196</v>
      </c>
      <c r="C55" s="1" t="s">
        <v>12</v>
      </c>
      <c r="D55" s="2" t="s">
        <v>13</v>
      </c>
      <c r="E55" s="3">
        <v>316405836</v>
      </c>
      <c r="F55" s="3">
        <v>0</v>
      </c>
      <c r="G55" s="3">
        <f t="shared" si="0"/>
        <v>316405836</v>
      </c>
    </row>
    <row r="56" spans="1:9" ht="22.5">
      <c r="A56" s="1" t="s">
        <v>197</v>
      </c>
      <c r="B56" s="2" t="s">
        <v>198</v>
      </c>
      <c r="C56" s="1" t="s">
        <v>12</v>
      </c>
      <c r="D56" s="2" t="s">
        <v>13</v>
      </c>
      <c r="E56" s="3">
        <v>278382816</v>
      </c>
      <c r="F56" s="3">
        <v>0</v>
      </c>
      <c r="G56" s="3">
        <f t="shared" si="0"/>
        <v>278382816</v>
      </c>
    </row>
    <row r="57" spans="1:9" ht="22.5">
      <c r="A57" s="1" t="s">
        <v>199</v>
      </c>
      <c r="B57" s="2" t="s">
        <v>200</v>
      </c>
      <c r="C57" s="1" t="s">
        <v>12</v>
      </c>
      <c r="D57" s="2" t="s">
        <v>13</v>
      </c>
      <c r="E57" s="3">
        <v>160239864</v>
      </c>
      <c r="F57" s="3">
        <v>0</v>
      </c>
      <c r="G57" s="3">
        <f t="shared" si="0"/>
        <v>160239864</v>
      </c>
    </row>
    <row r="58" spans="1:9" ht="22.5">
      <c r="A58" s="1" t="s">
        <v>201</v>
      </c>
      <c r="B58" s="2" t="s">
        <v>202</v>
      </c>
      <c r="C58" s="1" t="s">
        <v>12</v>
      </c>
      <c r="D58" s="2" t="s">
        <v>13</v>
      </c>
      <c r="E58" s="3">
        <v>160239864</v>
      </c>
      <c r="F58" s="3">
        <v>0</v>
      </c>
      <c r="G58" s="3">
        <f t="shared" si="0"/>
        <v>160239864</v>
      </c>
    </row>
    <row r="59" spans="1:9" ht="22.5">
      <c r="A59" s="1" t="s">
        <v>203</v>
      </c>
      <c r="B59" s="2" t="s">
        <v>204</v>
      </c>
      <c r="C59" s="1" t="s">
        <v>12</v>
      </c>
      <c r="D59" s="2" t="s">
        <v>13</v>
      </c>
      <c r="E59" s="3">
        <v>240812451</v>
      </c>
      <c r="F59" s="3">
        <v>0</v>
      </c>
      <c r="G59" s="3">
        <f t="shared" si="0"/>
        <v>240812451</v>
      </c>
    </row>
    <row r="60" spans="1:9" ht="22.5">
      <c r="A60" s="1" t="s">
        <v>205</v>
      </c>
      <c r="B60" s="2" t="s">
        <v>206</v>
      </c>
      <c r="C60" s="1" t="s">
        <v>12</v>
      </c>
      <c r="D60" s="2" t="s">
        <v>13</v>
      </c>
      <c r="E60" s="3">
        <v>131901474</v>
      </c>
      <c r="F60" s="3">
        <v>0</v>
      </c>
      <c r="G60" s="3">
        <f t="shared" si="0"/>
        <v>131901474</v>
      </c>
      <c r="H60" s="30" t="s">
        <v>423</v>
      </c>
      <c r="I60" s="30" t="s">
        <v>423</v>
      </c>
    </row>
    <row r="61" spans="1:9" s="9" customFormat="1" ht="22.5">
      <c r="A61" s="28"/>
      <c r="B61" s="29"/>
      <c r="C61" s="28"/>
      <c r="D61" s="29"/>
      <c r="E61" s="30">
        <f>SUM(E2:E60)</f>
        <v>146714745306</v>
      </c>
      <c r="F61" s="30">
        <f t="shared" ref="F61:G61" si="1">SUM(F2:F60)</f>
        <v>142603427</v>
      </c>
      <c r="G61" s="30">
        <f t="shared" si="1"/>
        <v>146572141879</v>
      </c>
      <c r="H61" s="30">
        <f>G61</f>
        <v>146572141879</v>
      </c>
      <c r="I61" s="30">
        <f>H61+H122+H184</f>
        <v>157188869761</v>
      </c>
    </row>
    <row r="62" spans="1:9" ht="22.5">
      <c r="A62" s="1" t="s">
        <v>177</v>
      </c>
      <c r="B62" s="2" t="s">
        <v>178</v>
      </c>
      <c r="C62" s="1" t="s">
        <v>14</v>
      </c>
      <c r="D62" s="2" t="s">
        <v>15</v>
      </c>
      <c r="E62" s="3">
        <v>224676597</v>
      </c>
      <c r="F62" s="3">
        <v>0</v>
      </c>
      <c r="G62" s="3">
        <f t="shared" si="0"/>
        <v>224676597</v>
      </c>
    </row>
    <row r="63" spans="1:9" ht="22.5">
      <c r="A63" s="1" t="s">
        <v>179</v>
      </c>
      <c r="B63" s="2" t="s">
        <v>180</v>
      </c>
      <c r="C63" s="1" t="s">
        <v>14</v>
      </c>
      <c r="D63" s="2" t="s">
        <v>15</v>
      </c>
      <c r="E63" s="3">
        <v>65463989</v>
      </c>
      <c r="F63" s="3">
        <v>439127</v>
      </c>
      <c r="G63" s="3">
        <f t="shared" si="0"/>
        <v>65024862</v>
      </c>
    </row>
    <row r="64" spans="1:9" ht="22.5">
      <c r="A64" s="1" t="s">
        <v>181</v>
      </c>
      <c r="B64" s="2" t="s">
        <v>182</v>
      </c>
      <c r="C64" s="1" t="s">
        <v>14</v>
      </c>
      <c r="D64" s="2" t="s">
        <v>15</v>
      </c>
      <c r="E64" s="3">
        <v>4434341758</v>
      </c>
      <c r="F64" s="3">
        <v>0</v>
      </c>
      <c r="G64" s="3">
        <f t="shared" si="0"/>
        <v>4434341758</v>
      </c>
    </row>
    <row r="65" spans="1:8" ht="22.5">
      <c r="A65" s="1" t="s">
        <v>183</v>
      </c>
      <c r="B65" s="2" t="s">
        <v>184</v>
      </c>
      <c r="C65" s="1" t="s">
        <v>14</v>
      </c>
      <c r="D65" s="2" t="s">
        <v>15</v>
      </c>
      <c r="E65" s="3">
        <v>15562561395</v>
      </c>
      <c r="F65" s="3">
        <v>0</v>
      </c>
      <c r="G65" s="3">
        <f t="shared" si="0"/>
        <v>15562561395</v>
      </c>
    </row>
    <row r="66" spans="1:8" ht="22.5">
      <c r="A66" s="1" t="s">
        <v>185</v>
      </c>
      <c r="B66" s="2" t="s">
        <v>186</v>
      </c>
      <c r="C66" s="1" t="s">
        <v>14</v>
      </c>
      <c r="D66" s="2" t="s">
        <v>15</v>
      </c>
      <c r="E66" s="3">
        <v>1151250369</v>
      </c>
      <c r="F66" s="3">
        <v>0</v>
      </c>
      <c r="G66" s="3">
        <f t="shared" si="0"/>
        <v>1151250369</v>
      </c>
    </row>
    <row r="67" spans="1:8" ht="22.5">
      <c r="A67" s="1" t="s">
        <v>187</v>
      </c>
      <c r="B67" s="2" t="s">
        <v>188</v>
      </c>
      <c r="C67" s="1" t="s">
        <v>14</v>
      </c>
      <c r="D67" s="2" t="s">
        <v>15</v>
      </c>
      <c r="E67" s="3">
        <v>1797810566</v>
      </c>
      <c r="F67" s="3">
        <v>0</v>
      </c>
      <c r="G67" s="3">
        <f t="shared" si="0"/>
        <v>1797810566</v>
      </c>
    </row>
    <row r="68" spans="1:8" ht="22.5">
      <c r="A68" s="1" t="s">
        <v>189</v>
      </c>
      <c r="B68" s="2" t="s">
        <v>190</v>
      </c>
      <c r="C68" s="1" t="s">
        <v>14</v>
      </c>
      <c r="D68" s="2" t="s">
        <v>15</v>
      </c>
      <c r="E68" s="3">
        <v>5009263970</v>
      </c>
      <c r="F68" s="3">
        <v>0</v>
      </c>
      <c r="G68" s="3">
        <f t="shared" ref="G68:G134" si="2">E68-F68</f>
        <v>5009263970</v>
      </c>
    </row>
    <row r="69" spans="1:8" ht="22.5">
      <c r="A69" s="1" t="s">
        <v>191</v>
      </c>
      <c r="B69" s="2" t="s">
        <v>192</v>
      </c>
      <c r="C69" s="1" t="s">
        <v>14</v>
      </c>
      <c r="D69" s="2" t="s">
        <v>15</v>
      </c>
      <c r="E69" s="3">
        <v>5248801776</v>
      </c>
      <c r="F69" s="3">
        <v>0</v>
      </c>
      <c r="G69" s="3">
        <f t="shared" si="2"/>
        <v>5248801776</v>
      </c>
    </row>
    <row r="70" spans="1:8" ht="22.5">
      <c r="A70" s="1" t="s">
        <v>193</v>
      </c>
      <c r="B70" s="2" t="s">
        <v>194</v>
      </c>
      <c r="C70" s="1" t="s">
        <v>14</v>
      </c>
      <c r="D70" s="2" t="s">
        <v>15</v>
      </c>
      <c r="E70" s="3">
        <v>1041571834</v>
      </c>
      <c r="F70" s="3">
        <v>0</v>
      </c>
      <c r="G70" s="3">
        <f t="shared" si="2"/>
        <v>1041571834</v>
      </c>
    </row>
    <row r="71" spans="1:8" ht="22.5">
      <c r="A71" s="1" t="s">
        <v>195</v>
      </c>
      <c r="B71" s="2" t="s">
        <v>196</v>
      </c>
      <c r="C71" s="1" t="s">
        <v>14</v>
      </c>
      <c r="D71" s="2" t="s">
        <v>15</v>
      </c>
      <c r="E71" s="3">
        <v>1747842101</v>
      </c>
      <c r="F71" s="3">
        <v>0</v>
      </c>
      <c r="G71" s="3">
        <f t="shared" si="2"/>
        <v>1747842101</v>
      </c>
    </row>
    <row r="72" spans="1:8" ht="22.5">
      <c r="A72" s="1" t="s">
        <v>197</v>
      </c>
      <c r="B72" s="2" t="s">
        <v>198</v>
      </c>
      <c r="C72" s="1" t="s">
        <v>14</v>
      </c>
      <c r="D72" s="2" t="s">
        <v>15</v>
      </c>
      <c r="E72" s="3">
        <v>757288964</v>
      </c>
      <c r="F72" s="3">
        <v>0</v>
      </c>
      <c r="G72" s="3">
        <f t="shared" si="2"/>
        <v>757288964</v>
      </c>
    </row>
    <row r="73" spans="1:8" ht="22.5">
      <c r="A73" s="1" t="s">
        <v>199</v>
      </c>
      <c r="B73" s="2" t="s">
        <v>200</v>
      </c>
      <c r="C73" s="1" t="s">
        <v>14</v>
      </c>
      <c r="D73" s="2" t="s">
        <v>15</v>
      </c>
      <c r="E73" s="3">
        <v>1062083979</v>
      </c>
      <c r="F73" s="3">
        <v>0</v>
      </c>
      <c r="G73" s="3">
        <f t="shared" si="2"/>
        <v>1062083979</v>
      </c>
    </row>
    <row r="74" spans="1:8" ht="22.5">
      <c r="A74" s="1" t="s">
        <v>201</v>
      </c>
      <c r="B74" s="2" t="s">
        <v>202</v>
      </c>
      <c r="C74" s="1" t="s">
        <v>14</v>
      </c>
      <c r="D74" s="2" t="s">
        <v>15</v>
      </c>
      <c r="E74" s="3">
        <v>598885260</v>
      </c>
      <c r="F74" s="3">
        <v>0</v>
      </c>
      <c r="G74" s="3">
        <f t="shared" si="2"/>
        <v>598885260</v>
      </c>
    </row>
    <row r="75" spans="1:8" ht="22.5">
      <c r="A75" s="1" t="s">
        <v>203</v>
      </c>
      <c r="B75" s="2" t="s">
        <v>204</v>
      </c>
      <c r="C75" s="1" t="s">
        <v>14</v>
      </c>
      <c r="D75" s="2" t="s">
        <v>15</v>
      </c>
      <c r="E75" s="3">
        <v>748429249</v>
      </c>
      <c r="F75" s="3">
        <v>0</v>
      </c>
      <c r="G75" s="3">
        <f t="shared" si="2"/>
        <v>748429249</v>
      </c>
    </row>
    <row r="76" spans="1:8" ht="22.5">
      <c r="A76" s="1" t="s">
        <v>205</v>
      </c>
      <c r="B76" s="2" t="s">
        <v>206</v>
      </c>
      <c r="C76" s="1" t="s">
        <v>14</v>
      </c>
      <c r="D76" s="2" t="s">
        <v>15</v>
      </c>
      <c r="E76" s="3">
        <v>355681594</v>
      </c>
      <c r="F76" s="3">
        <v>0</v>
      </c>
      <c r="G76" s="3">
        <f t="shared" si="2"/>
        <v>355681594</v>
      </c>
      <c r="H76" s="30" t="s">
        <v>408</v>
      </c>
    </row>
    <row r="77" spans="1:8" s="9" customFormat="1" ht="22.5">
      <c r="A77" s="28"/>
      <c r="B77" s="29"/>
      <c r="C77" s="28"/>
      <c r="D77" s="29"/>
      <c r="E77" s="30">
        <f>SUM(E62:E76)</f>
        <v>39805953401</v>
      </c>
      <c r="F77" s="30">
        <f t="shared" ref="F77:G77" si="3">SUM(F62:F76)</f>
        <v>439127</v>
      </c>
      <c r="G77" s="30">
        <f t="shared" si="3"/>
        <v>39805514274</v>
      </c>
      <c r="H77" s="30">
        <f>G77</f>
        <v>39805514274</v>
      </c>
    </row>
    <row r="78" spans="1:8" ht="22.5">
      <c r="A78" s="1" t="s">
        <v>177</v>
      </c>
      <c r="B78" s="2" t="s">
        <v>178</v>
      </c>
      <c r="C78" s="1" t="s">
        <v>16</v>
      </c>
      <c r="D78" s="2" t="s">
        <v>17</v>
      </c>
      <c r="E78" s="3">
        <v>222316457</v>
      </c>
      <c r="F78" s="3">
        <v>0</v>
      </c>
      <c r="G78" s="3">
        <f t="shared" si="2"/>
        <v>222316457</v>
      </c>
    </row>
    <row r="79" spans="1:8" ht="22.5">
      <c r="A79" s="1" t="s">
        <v>179</v>
      </c>
      <c r="B79" s="2" t="s">
        <v>180</v>
      </c>
      <c r="C79" s="1" t="s">
        <v>16</v>
      </c>
      <c r="D79" s="2" t="s">
        <v>17</v>
      </c>
      <c r="E79" s="3">
        <v>60660828</v>
      </c>
      <c r="F79" s="3">
        <v>0</v>
      </c>
      <c r="G79" s="3">
        <f t="shared" si="2"/>
        <v>60660828</v>
      </c>
    </row>
    <row r="80" spans="1:8" ht="22.5">
      <c r="A80" s="1" t="s">
        <v>181</v>
      </c>
      <c r="B80" s="2" t="s">
        <v>182</v>
      </c>
      <c r="C80" s="1" t="s">
        <v>16</v>
      </c>
      <c r="D80" s="2" t="s">
        <v>17</v>
      </c>
      <c r="E80" s="3">
        <v>4362956710</v>
      </c>
      <c r="F80" s="3">
        <v>1948871558</v>
      </c>
      <c r="G80" s="3">
        <f t="shared" si="2"/>
        <v>2414085152</v>
      </c>
    </row>
    <row r="81" spans="1:7" ht="22.5">
      <c r="A81" s="1" t="s">
        <v>183</v>
      </c>
      <c r="B81" s="2" t="s">
        <v>184</v>
      </c>
      <c r="C81" s="1" t="s">
        <v>16</v>
      </c>
      <c r="D81" s="2" t="s">
        <v>17</v>
      </c>
      <c r="E81" s="3">
        <v>14701564865</v>
      </c>
      <c r="F81" s="3">
        <v>6115875733</v>
      </c>
      <c r="G81" s="3">
        <f t="shared" si="2"/>
        <v>8585689132</v>
      </c>
    </row>
    <row r="82" spans="1:7" ht="22.5">
      <c r="A82" s="1" t="s">
        <v>185</v>
      </c>
      <c r="B82" s="2" t="s">
        <v>186</v>
      </c>
      <c r="C82" s="1" t="s">
        <v>16</v>
      </c>
      <c r="D82" s="2" t="s">
        <v>17</v>
      </c>
      <c r="E82" s="3">
        <v>904412126</v>
      </c>
      <c r="F82" s="3">
        <v>0</v>
      </c>
      <c r="G82" s="3">
        <f t="shared" si="2"/>
        <v>904412126</v>
      </c>
    </row>
    <row r="83" spans="1:7" ht="22.5">
      <c r="A83" s="1" t="s">
        <v>187</v>
      </c>
      <c r="B83" s="2" t="s">
        <v>188</v>
      </c>
      <c r="C83" s="1" t="s">
        <v>16</v>
      </c>
      <c r="D83" s="2" t="s">
        <v>17</v>
      </c>
      <c r="E83" s="3">
        <v>1677723642</v>
      </c>
      <c r="F83" s="3">
        <v>0</v>
      </c>
      <c r="G83" s="3">
        <f t="shared" si="2"/>
        <v>1677723642</v>
      </c>
    </row>
    <row r="84" spans="1:7" ht="22.5">
      <c r="A84" s="1" t="s">
        <v>189</v>
      </c>
      <c r="B84" s="2" t="s">
        <v>190</v>
      </c>
      <c r="C84" s="1" t="s">
        <v>16</v>
      </c>
      <c r="D84" s="2" t="s">
        <v>17</v>
      </c>
      <c r="E84" s="3">
        <v>2763543198</v>
      </c>
      <c r="F84" s="3">
        <v>1338720256</v>
      </c>
      <c r="G84" s="3">
        <f t="shared" si="2"/>
        <v>1424822942</v>
      </c>
    </row>
    <row r="85" spans="1:7" ht="22.5">
      <c r="A85" s="1" t="s">
        <v>191</v>
      </c>
      <c r="B85" s="2" t="s">
        <v>192</v>
      </c>
      <c r="C85" s="1" t="s">
        <v>16</v>
      </c>
      <c r="D85" s="2" t="s">
        <v>17</v>
      </c>
      <c r="E85" s="3">
        <v>3303819214</v>
      </c>
      <c r="F85" s="3">
        <v>1516897912</v>
      </c>
      <c r="G85" s="3">
        <f t="shared" si="2"/>
        <v>1786921302</v>
      </c>
    </row>
    <row r="86" spans="1:7" ht="22.5">
      <c r="A86" s="1" t="s">
        <v>193</v>
      </c>
      <c r="B86" s="2" t="s">
        <v>194</v>
      </c>
      <c r="C86" s="1" t="s">
        <v>16</v>
      </c>
      <c r="D86" s="2" t="s">
        <v>17</v>
      </c>
      <c r="E86" s="3">
        <v>697977296</v>
      </c>
      <c r="F86" s="3">
        <v>286943375</v>
      </c>
      <c r="G86" s="3">
        <f t="shared" si="2"/>
        <v>411033921</v>
      </c>
    </row>
    <row r="87" spans="1:7" ht="22.5">
      <c r="A87" s="1" t="s">
        <v>195</v>
      </c>
      <c r="B87" s="2" t="s">
        <v>196</v>
      </c>
      <c r="C87" s="1" t="s">
        <v>16</v>
      </c>
      <c r="D87" s="2" t="s">
        <v>17</v>
      </c>
      <c r="E87" s="3">
        <v>1438083105</v>
      </c>
      <c r="F87" s="3">
        <v>607318496</v>
      </c>
      <c r="G87" s="3">
        <f t="shared" si="2"/>
        <v>830764609</v>
      </c>
    </row>
    <row r="88" spans="1:7" ht="22.5">
      <c r="A88" s="1" t="s">
        <v>197</v>
      </c>
      <c r="B88" s="2" t="s">
        <v>198</v>
      </c>
      <c r="C88" s="1" t="s">
        <v>16</v>
      </c>
      <c r="D88" s="2" t="s">
        <v>17</v>
      </c>
      <c r="E88" s="3">
        <v>854405764</v>
      </c>
      <c r="F88" s="3">
        <v>364402769</v>
      </c>
      <c r="G88" s="3">
        <f t="shared" si="2"/>
        <v>490002995</v>
      </c>
    </row>
    <row r="89" spans="1:7" ht="22.5">
      <c r="A89" s="1" t="s">
        <v>199</v>
      </c>
      <c r="B89" s="2" t="s">
        <v>200</v>
      </c>
      <c r="C89" s="1" t="s">
        <v>16</v>
      </c>
      <c r="D89" s="2" t="s">
        <v>17</v>
      </c>
      <c r="E89" s="3">
        <v>1088868965</v>
      </c>
      <c r="F89" s="3">
        <v>388881304</v>
      </c>
      <c r="G89" s="3">
        <f t="shared" si="2"/>
        <v>699987661</v>
      </c>
    </row>
    <row r="90" spans="1:7" ht="22.5">
      <c r="A90" s="1" t="s">
        <v>201</v>
      </c>
      <c r="B90" s="2" t="s">
        <v>202</v>
      </c>
      <c r="C90" s="1" t="s">
        <v>16</v>
      </c>
      <c r="D90" s="2" t="s">
        <v>17</v>
      </c>
      <c r="E90" s="3">
        <v>489306295</v>
      </c>
      <c r="F90" s="3">
        <v>0</v>
      </c>
      <c r="G90" s="3">
        <f t="shared" si="2"/>
        <v>489306295</v>
      </c>
    </row>
    <row r="91" spans="1:7" ht="22.5">
      <c r="A91" s="1" t="s">
        <v>203</v>
      </c>
      <c r="B91" s="2" t="s">
        <v>204</v>
      </c>
      <c r="C91" s="1" t="s">
        <v>16</v>
      </c>
      <c r="D91" s="2" t="s">
        <v>17</v>
      </c>
      <c r="E91" s="3">
        <v>945015847</v>
      </c>
      <c r="F91" s="3">
        <v>467728949</v>
      </c>
      <c r="G91" s="3">
        <f t="shared" si="2"/>
        <v>477286898</v>
      </c>
    </row>
    <row r="92" spans="1:7" ht="22.5">
      <c r="A92" s="1" t="s">
        <v>205</v>
      </c>
      <c r="B92" s="2" t="s">
        <v>206</v>
      </c>
      <c r="C92" s="1" t="s">
        <v>16</v>
      </c>
      <c r="D92" s="2" t="s">
        <v>17</v>
      </c>
      <c r="E92" s="3">
        <v>409274095</v>
      </c>
      <c r="F92" s="3">
        <v>165817616</v>
      </c>
      <c r="G92" s="3">
        <f t="shared" si="2"/>
        <v>243456479</v>
      </c>
    </row>
    <row r="93" spans="1:7" ht="22.5">
      <c r="A93" s="1" t="s">
        <v>177</v>
      </c>
      <c r="B93" s="2" t="s">
        <v>178</v>
      </c>
      <c r="C93" s="1" t="s">
        <v>18</v>
      </c>
      <c r="D93" s="2" t="s">
        <v>19</v>
      </c>
      <c r="E93" s="3">
        <v>130385496</v>
      </c>
      <c r="F93" s="3">
        <v>4117331</v>
      </c>
      <c r="G93" s="3">
        <f t="shared" si="2"/>
        <v>126268165</v>
      </c>
    </row>
    <row r="94" spans="1:7" ht="22.5">
      <c r="A94" s="1" t="s">
        <v>179</v>
      </c>
      <c r="B94" s="2" t="s">
        <v>180</v>
      </c>
      <c r="C94" s="1" t="s">
        <v>18</v>
      </c>
      <c r="D94" s="2" t="s">
        <v>19</v>
      </c>
      <c r="E94" s="3">
        <v>33147008</v>
      </c>
      <c r="F94" s="3">
        <v>620710</v>
      </c>
      <c r="G94" s="3">
        <f t="shared" si="2"/>
        <v>32526298</v>
      </c>
    </row>
    <row r="95" spans="1:7" ht="22.5">
      <c r="A95" s="1" t="s">
        <v>181</v>
      </c>
      <c r="B95" s="2" t="s">
        <v>182</v>
      </c>
      <c r="C95" s="1" t="s">
        <v>18</v>
      </c>
      <c r="D95" s="2" t="s">
        <v>19</v>
      </c>
      <c r="E95" s="3">
        <v>1988651104</v>
      </c>
      <c r="F95" s="3">
        <v>1414130106</v>
      </c>
      <c r="G95" s="3">
        <f t="shared" si="2"/>
        <v>574520998</v>
      </c>
    </row>
    <row r="96" spans="1:7" ht="22.5">
      <c r="A96" s="1" t="s">
        <v>183</v>
      </c>
      <c r="B96" s="2" t="s">
        <v>184</v>
      </c>
      <c r="C96" s="1" t="s">
        <v>18</v>
      </c>
      <c r="D96" s="2" t="s">
        <v>19</v>
      </c>
      <c r="E96" s="3">
        <v>6986889556</v>
      </c>
      <c r="F96" s="3">
        <v>5088413496</v>
      </c>
      <c r="G96" s="3">
        <f t="shared" si="2"/>
        <v>1898476060</v>
      </c>
    </row>
    <row r="97" spans="1:8" ht="22.5">
      <c r="A97" s="1" t="s">
        <v>185</v>
      </c>
      <c r="B97" s="2" t="s">
        <v>186</v>
      </c>
      <c r="C97" s="1" t="s">
        <v>18</v>
      </c>
      <c r="D97" s="2" t="s">
        <v>19</v>
      </c>
      <c r="E97" s="3">
        <v>420224773</v>
      </c>
      <c r="F97" s="3">
        <v>67418480</v>
      </c>
      <c r="G97" s="3">
        <f t="shared" si="2"/>
        <v>352806293</v>
      </c>
    </row>
    <row r="98" spans="1:8" ht="22.5">
      <c r="A98" s="1" t="s">
        <v>187</v>
      </c>
      <c r="B98" s="2" t="s">
        <v>188</v>
      </c>
      <c r="C98" s="1" t="s">
        <v>18</v>
      </c>
      <c r="D98" s="2" t="s">
        <v>19</v>
      </c>
      <c r="E98" s="3">
        <v>11536489801</v>
      </c>
      <c r="F98" s="3">
        <v>111203860</v>
      </c>
      <c r="G98" s="3">
        <f t="shared" si="2"/>
        <v>11425285941</v>
      </c>
    </row>
    <row r="99" spans="1:8" ht="22.5">
      <c r="A99" s="1" t="s">
        <v>189</v>
      </c>
      <c r="B99" s="2" t="s">
        <v>190</v>
      </c>
      <c r="C99" s="1" t="s">
        <v>18</v>
      </c>
      <c r="D99" s="2" t="s">
        <v>19</v>
      </c>
      <c r="E99" s="3">
        <v>1268210380</v>
      </c>
      <c r="F99" s="3">
        <v>1054045117</v>
      </c>
      <c r="G99" s="3">
        <f t="shared" si="2"/>
        <v>214165263</v>
      </c>
    </row>
    <row r="100" spans="1:8" ht="22.5">
      <c r="A100" s="1" t="s">
        <v>191</v>
      </c>
      <c r="B100" s="2" t="s">
        <v>192</v>
      </c>
      <c r="C100" s="1" t="s">
        <v>18</v>
      </c>
      <c r="D100" s="2" t="s">
        <v>19</v>
      </c>
      <c r="E100" s="3">
        <v>1367241696</v>
      </c>
      <c r="F100" s="3">
        <v>1056704715</v>
      </c>
      <c r="G100" s="3">
        <f t="shared" si="2"/>
        <v>310536981</v>
      </c>
    </row>
    <row r="101" spans="1:8" ht="22.5">
      <c r="A101" s="1" t="s">
        <v>193</v>
      </c>
      <c r="B101" s="2" t="s">
        <v>194</v>
      </c>
      <c r="C101" s="1" t="s">
        <v>18</v>
      </c>
      <c r="D101" s="2" t="s">
        <v>19</v>
      </c>
      <c r="E101" s="3">
        <v>431649759</v>
      </c>
      <c r="F101" s="3">
        <v>290938546</v>
      </c>
      <c r="G101" s="3">
        <f t="shared" si="2"/>
        <v>140711213</v>
      </c>
    </row>
    <row r="102" spans="1:8" ht="22.5">
      <c r="A102" s="1" t="s">
        <v>195</v>
      </c>
      <c r="B102" s="2" t="s">
        <v>196</v>
      </c>
      <c r="C102" s="1" t="s">
        <v>18</v>
      </c>
      <c r="D102" s="2" t="s">
        <v>19</v>
      </c>
      <c r="E102" s="3">
        <v>680584284</v>
      </c>
      <c r="F102" s="3">
        <v>494977917</v>
      </c>
      <c r="G102" s="3">
        <f t="shared" si="2"/>
        <v>185606367</v>
      </c>
    </row>
    <row r="103" spans="1:8" ht="22.5">
      <c r="A103" s="1" t="s">
        <v>197</v>
      </c>
      <c r="B103" s="2" t="s">
        <v>198</v>
      </c>
      <c r="C103" s="1" t="s">
        <v>18</v>
      </c>
      <c r="D103" s="2" t="s">
        <v>19</v>
      </c>
      <c r="E103" s="3">
        <v>430540874</v>
      </c>
      <c r="F103" s="3">
        <v>279040332</v>
      </c>
      <c r="G103" s="3">
        <f t="shared" si="2"/>
        <v>151500542</v>
      </c>
    </row>
    <row r="104" spans="1:8" ht="22.5">
      <c r="A104" s="1" t="s">
        <v>199</v>
      </c>
      <c r="B104" s="2" t="s">
        <v>200</v>
      </c>
      <c r="C104" s="1" t="s">
        <v>18</v>
      </c>
      <c r="D104" s="2" t="s">
        <v>19</v>
      </c>
      <c r="E104" s="3">
        <v>526625575</v>
      </c>
      <c r="F104" s="3">
        <v>410001188</v>
      </c>
      <c r="G104" s="3">
        <f t="shared" si="2"/>
        <v>116624387</v>
      </c>
    </row>
    <row r="105" spans="1:8" ht="22.5">
      <c r="A105" s="1" t="s">
        <v>201</v>
      </c>
      <c r="B105" s="2" t="s">
        <v>202</v>
      </c>
      <c r="C105" s="1" t="s">
        <v>18</v>
      </c>
      <c r="D105" s="2" t="s">
        <v>19</v>
      </c>
      <c r="E105" s="3">
        <v>264869566</v>
      </c>
      <c r="F105" s="3">
        <v>12234419</v>
      </c>
      <c r="G105" s="3">
        <f t="shared" si="2"/>
        <v>252635147</v>
      </c>
    </row>
    <row r="106" spans="1:8" ht="22.5">
      <c r="A106" s="1" t="s">
        <v>203</v>
      </c>
      <c r="B106" s="2" t="s">
        <v>204</v>
      </c>
      <c r="C106" s="1" t="s">
        <v>18</v>
      </c>
      <c r="D106" s="2" t="s">
        <v>19</v>
      </c>
      <c r="E106" s="3">
        <v>534642702</v>
      </c>
      <c r="F106" s="3">
        <v>435481609</v>
      </c>
      <c r="G106" s="3">
        <f t="shared" si="2"/>
        <v>99161093</v>
      </c>
    </row>
    <row r="107" spans="1:8" ht="22.5">
      <c r="A107" s="1" t="s">
        <v>205</v>
      </c>
      <c r="B107" s="2" t="s">
        <v>206</v>
      </c>
      <c r="C107" s="1" t="s">
        <v>18</v>
      </c>
      <c r="D107" s="2" t="s">
        <v>19</v>
      </c>
      <c r="E107" s="3">
        <v>238888877</v>
      </c>
      <c r="F107" s="3">
        <v>178280496</v>
      </c>
      <c r="G107" s="3">
        <f t="shared" si="2"/>
        <v>60608381</v>
      </c>
      <c r="H107" s="30" t="s">
        <v>410</v>
      </c>
    </row>
    <row r="108" spans="1:8" s="9" customFormat="1" ht="22.5">
      <c r="A108" s="28"/>
      <c r="B108" s="29"/>
      <c r="C108" s="28"/>
      <c r="D108" s="29"/>
      <c r="E108" s="30">
        <f>SUM(E78:E107)</f>
        <v>60758969858</v>
      </c>
      <c r="F108" s="30">
        <f t="shared" ref="F108:G108" si="4">SUM(F78:F107)</f>
        <v>24099066290</v>
      </c>
      <c r="G108" s="30">
        <f t="shared" si="4"/>
        <v>36659903568</v>
      </c>
      <c r="H108" s="30">
        <f>G108</f>
        <v>36659903568</v>
      </c>
    </row>
    <row r="109" spans="1:8" ht="22.5">
      <c r="A109" s="1" t="s">
        <v>181</v>
      </c>
      <c r="B109" s="2" t="s">
        <v>182</v>
      </c>
      <c r="C109" s="1" t="s">
        <v>20</v>
      </c>
      <c r="D109" s="2" t="s">
        <v>21</v>
      </c>
      <c r="E109" s="3">
        <v>277203295</v>
      </c>
      <c r="F109" s="3">
        <v>0</v>
      </c>
      <c r="G109" s="3">
        <f t="shared" si="2"/>
        <v>277203295</v>
      </c>
    </row>
    <row r="110" spans="1:8" ht="22.5">
      <c r="A110" s="1" t="s">
        <v>183</v>
      </c>
      <c r="B110" s="2" t="s">
        <v>184</v>
      </c>
      <c r="C110" s="1" t="s">
        <v>20</v>
      </c>
      <c r="D110" s="2" t="s">
        <v>21</v>
      </c>
      <c r="E110" s="3">
        <v>888944444</v>
      </c>
      <c r="F110" s="3">
        <v>0</v>
      </c>
      <c r="G110" s="3">
        <f t="shared" si="2"/>
        <v>888944444</v>
      </c>
    </row>
    <row r="111" spans="1:8" ht="22.5">
      <c r="A111" s="1" t="s">
        <v>185</v>
      </c>
      <c r="B111" s="2" t="s">
        <v>186</v>
      </c>
      <c r="C111" s="1" t="s">
        <v>20</v>
      </c>
      <c r="D111" s="2" t="s">
        <v>21</v>
      </c>
      <c r="E111" s="3">
        <v>6400731</v>
      </c>
      <c r="F111" s="3">
        <v>0</v>
      </c>
      <c r="G111" s="3">
        <f t="shared" si="2"/>
        <v>6400731</v>
      </c>
    </row>
    <row r="112" spans="1:8" ht="22.5">
      <c r="A112" s="1" t="s">
        <v>187</v>
      </c>
      <c r="B112" s="2" t="s">
        <v>188</v>
      </c>
      <c r="C112" s="1" t="s">
        <v>20</v>
      </c>
      <c r="D112" s="2" t="s">
        <v>21</v>
      </c>
      <c r="E112" s="3">
        <v>21096877</v>
      </c>
      <c r="F112" s="3">
        <v>27180</v>
      </c>
      <c r="G112" s="3">
        <f t="shared" si="2"/>
        <v>21069697</v>
      </c>
    </row>
    <row r="113" spans="1:8" ht="22.5">
      <c r="A113" s="1" t="s">
        <v>189</v>
      </c>
      <c r="B113" s="2" t="s">
        <v>190</v>
      </c>
      <c r="C113" s="1" t="s">
        <v>20</v>
      </c>
      <c r="D113" s="2" t="s">
        <v>21</v>
      </c>
      <c r="E113" s="3">
        <v>150310131</v>
      </c>
      <c r="F113" s="3">
        <v>0</v>
      </c>
      <c r="G113" s="3">
        <f t="shared" si="2"/>
        <v>150310131</v>
      </c>
    </row>
    <row r="114" spans="1:8" ht="22.5">
      <c r="A114" s="1" t="s">
        <v>191</v>
      </c>
      <c r="B114" s="2" t="s">
        <v>192</v>
      </c>
      <c r="C114" s="1" t="s">
        <v>20</v>
      </c>
      <c r="D114" s="2" t="s">
        <v>21</v>
      </c>
      <c r="E114" s="3">
        <v>329695164</v>
      </c>
      <c r="F114" s="3">
        <v>0</v>
      </c>
      <c r="G114" s="3">
        <f t="shared" si="2"/>
        <v>329695164</v>
      </c>
    </row>
    <row r="115" spans="1:8" ht="22.5">
      <c r="A115" s="1" t="s">
        <v>193</v>
      </c>
      <c r="B115" s="2" t="s">
        <v>194</v>
      </c>
      <c r="C115" s="1" t="s">
        <v>20</v>
      </c>
      <c r="D115" s="2" t="s">
        <v>21</v>
      </c>
      <c r="E115" s="3">
        <v>205845112</v>
      </c>
      <c r="F115" s="3">
        <v>0</v>
      </c>
      <c r="G115" s="3">
        <f t="shared" si="2"/>
        <v>205845112</v>
      </c>
    </row>
    <row r="116" spans="1:8" ht="22.5">
      <c r="A116" s="1" t="s">
        <v>195</v>
      </c>
      <c r="B116" s="2" t="s">
        <v>196</v>
      </c>
      <c r="C116" s="1" t="s">
        <v>20</v>
      </c>
      <c r="D116" s="2" t="s">
        <v>21</v>
      </c>
      <c r="E116" s="3">
        <v>296819744</v>
      </c>
      <c r="F116" s="3">
        <v>0</v>
      </c>
      <c r="G116" s="3">
        <f t="shared" si="2"/>
        <v>296819744</v>
      </c>
    </row>
    <row r="117" spans="1:8" ht="22.5">
      <c r="A117" s="1" t="s">
        <v>197</v>
      </c>
      <c r="B117" s="2" t="s">
        <v>198</v>
      </c>
      <c r="C117" s="1" t="s">
        <v>20</v>
      </c>
      <c r="D117" s="2" t="s">
        <v>21</v>
      </c>
      <c r="E117" s="3">
        <v>132581696</v>
      </c>
      <c r="F117" s="3">
        <v>0</v>
      </c>
      <c r="G117" s="3">
        <f t="shared" si="2"/>
        <v>132581696</v>
      </c>
    </row>
    <row r="118" spans="1:8" ht="22.5">
      <c r="A118" s="1" t="s">
        <v>199</v>
      </c>
      <c r="B118" s="2" t="s">
        <v>200</v>
      </c>
      <c r="C118" s="1" t="s">
        <v>20</v>
      </c>
      <c r="D118" s="2" t="s">
        <v>21</v>
      </c>
      <c r="E118" s="3">
        <v>20227551</v>
      </c>
      <c r="F118" s="3">
        <v>0</v>
      </c>
      <c r="G118" s="3">
        <f t="shared" si="2"/>
        <v>20227551</v>
      </c>
    </row>
    <row r="119" spans="1:8" ht="22.5">
      <c r="A119" s="1" t="s">
        <v>201</v>
      </c>
      <c r="B119" s="2" t="s">
        <v>202</v>
      </c>
      <c r="C119" s="1" t="s">
        <v>20</v>
      </c>
      <c r="D119" s="2" t="s">
        <v>21</v>
      </c>
      <c r="E119" s="3">
        <v>26023187</v>
      </c>
      <c r="F119" s="3">
        <v>12359</v>
      </c>
      <c r="G119" s="3">
        <f t="shared" si="2"/>
        <v>26010828</v>
      </c>
    </row>
    <row r="120" spans="1:8" ht="22.5">
      <c r="A120" s="1" t="s">
        <v>203</v>
      </c>
      <c r="B120" s="2" t="s">
        <v>204</v>
      </c>
      <c r="C120" s="1" t="s">
        <v>20</v>
      </c>
      <c r="D120" s="2" t="s">
        <v>21</v>
      </c>
      <c r="E120" s="3">
        <v>226473877</v>
      </c>
      <c r="F120" s="3">
        <v>0</v>
      </c>
      <c r="G120" s="3">
        <f t="shared" si="2"/>
        <v>226473877</v>
      </c>
    </row>
    <row r="121" spans="1:8" ht="22.5">
      <c r="A121" s="1" t="s">
        <v>205</v>
      </c>
      <c r="B121" s="2" t="s">
        <v>206</v>
      </c>
      <c r="C121" s="1" t="s">
        <v>20</v>
      </c>
      <c r="D121" s="2" t="s">
        <v>21</v>
      </c>
      <c r="E121" s="3">
        <v>87468612</v>
      </c>
      <c r="F121" s="3">
        <v>0</v>
      </c>
      <c r="G121" s="3">
        <f t="shared" si="2"/>
        <v>87468612</v>
      </c>
      <c r="H121" s="30" t="s">
        <v>423</v>
      </c>
    </row>
    <row r="122" spans="1:8" s="9" customFormat="1" ht="22.5">
      <c r="A122" s="28"/>
      <c r="B122" s="29"/>
      <c r="C122" s="28"/>
      <c r="D122" s="29"/>
      <c r="E122" s="30">
        <f>SUM(E109:E121)</f>
        <v>2669090421</v>
      </c>
      <c r="F122" s="30">
        <f t="shared" ref="F122:G122" si="5">SUM(F109:F121)</f>
        <v>39539</v>
      </c>
      <c r="G122" s="30">
        <f t="shared" si="5"/>
        <v>2669050882</v>
      </c>
      <c r="H122" s="30">
        <f>G122</f>
        <v>2669050882</v>
      </c>
    </row>
    <row r="123" spans="1:8" ht="22.5">
      <c r="A123" s="1" t="s">
        <v>177</v>
      </c>
      <c r="B123" s="2" t="s">
        <v>178</v>
      </c>
      <c r="C123" s="1" t="s">
        <v>22</v>
      </c>
      <c r="D123" s="2" t="s">
        <v>23</v>
      </c>
      <c r="E123" s="3">
        <v>130260843</v>
      </c>
      <c r="F123" s="3">
        <v>0</v>
      </c>
      <c r="G123" s="3">
        <f t="shared" si="2"/>
        <v>130260843</v>
      </c>
    </row>
    <row r="124" spans="1:8" ht="22.5">
      <c r="A124" s="1" t="s">
        <v>181</v>
      </c>
      <c r="B124" s="2" t="s">
        <v>182</v>
      </c>
      <c r="C124" s="1" t="s">
        <v>22</v>
      </c>
      <c r="D124" s="2" t="s">
        <v>23</v>
      </c>
      <c r="E124" s="3">
        <v>1784915670</v>
      </c>
      <c r="F124" s="3">
        <v>1239405552</v>
      </c>
      <c r="G124" s="3">
        <f t="shared" si="2"/>
        <v>545510118</v>
      </c>
    </row>
    <row r="125" spans="1:8" ht="22.5">
      <c r="A125" s="1" t="s">
        <v>183</v>
      </c>
      <c r="B125" s="2" t="s">
        <v>184</v>
      </c>
      <c r="C125" s="1" t="s">
        <v>22</v>
      </c>
      <c r="D125" s="2" t="s">
        <v>23</v>
      </c>
      <c r="E125" s="3">
        <v>6628261411</v>
      </c>
      <c r="F125" s="3">
        <v>4436939310</v>
      </c>
      <c r="G125" s="3">
        <f t="shared" si="2"/>
        <v>2191322101</v>
      </c>
    </row>
    <row r="126" spans="1:8" ht="22.5">
      <c r="A126" s="1" t="s">
        <v>185</v>
      </c>
      <c r="B126" s="2" t="s">
        <v>186</v>
      </c>
      <c r="C126" s="1" t="s">
        <v>22</v>
      </c>
      <c r="D126" s="2" t="s">
        <v>23</v>
      </c>
      <c r="E126" s="3">
        <v>427637170</v>
      </c>
      <c r="F126" s="3">
        <v>0</v>
      </c>
      <c r="G126" s="3">
        <f t="shared" si="2"/>
        <v>427637170</v>
      </c>
    </row>
    <row r="127" spans="1:8" ht="22.5">
      <c r="A127" s="1" t="s">
        <v>187</v>
      </c>
      <c r="B127" s="2" t="s">
        <v>188</v>
      </c>
      <c r="C127" s="1" t="s">
        <v>22</v>
      </c>
      <c r="D127" s="2" t="s">
        <v>23</v>
      </c>
      <c r="E127" s="3">
        <v>6780029887</v>
      </c>
      <c r="F127" s="3">
        <v>0</v>
      </c>
      <c r="G127" s="3">
        <f t="shared" si="2"/>
        <v>6780029887</v>
      </c>
    </row>
    <row r="128" spans="1:8" ht="22.5">
      <c r="A128" s="1" t="s">
        <v>189</v>
      </c>
      <c r="B128" s="2" t="s">
        <v>190</v>
      </c>
      <c r="C128" s="1" t="s">
        <v>22</v>
      </c>
      <c r="D128" s="2" t="s">
        <v>23</v>
      </c>
      <c r="E128" s="3">
        <v>1093188411</v>
      </c>
      <c r="F128" s="3">
        <v>857106835</v>
      </c>
      <c r="G128" s="3">
        <f t="shared" si="2"/>
        <v>236081576</v>
      </c>
    </row>
    <row r="129" spans="1:8" ht="22.5">
      <c r="A129" s="1" t="s">
        <v>191</v>
      </c>
      <c r="B129" s="2" t="s">
        <v>192</v>
      </c>
      <c r="C129" s="1" t="s">
        <v>22</v>
      </c>
      <c r="D129" s="2" t="s">
        <v>23</v>
      </c>
      <c r="E129" s="3">
        <v>1393192570</v>
      </c>
      <c r="F129" s="3">
        <v>982136749</v>
      </c>
      <c r="G129" s="3">
        <f t="shared" si="2"/>
        <v>411055821</v>
      </c>
    </row>
    <row r="130" spans="1:8" ht="22.5">
      <c r="A130" s="1" t="s">
        <v>193</v>
      </c>
      <c r="B130" s="2" t="s">
        <v>194</v>
      </c>
      <c r="C130" s="1" t="s">
        <v>22</v>
      </c>
      <c r="D130" s="2" t="s">
        <v>23</v>
      </c>
      <c r="E130" s="3">
        <v>350578440</v>
      </c>
      <c r="F130" s="3">
        <v>0</v>
      </c>
      <c r="G130" s="3">
        <f t="shared" si="2"/>
        <v>350578440</v>
      </c>
    </row>
    <row r="131" spans="1:8" ht="22.5">
      <c r="A131" s="1" t="s">
        <v>195</v>
      </c>
      <c r="B131" s="2" t="s">
        <v>196</v>
      </c>
      <c r="C131" s="1" t="s">
        <v>22</v>
      </c>
      <c r="D131" s="2" t="s">
        <v>23</v>
      </c>
      <c r="E131" s="3">
        <v>497497780</v>
      </c>
      <c r="F131" s="3">
        <v>0</v>
      </c>
      <c r="G131" s="3">
        <f t="shared" si="2"/>
        <v>497497780</v>
      </c>
    </row>
    <row r="132" spans="1:8" ht="22.5">
      <c r="A132" s="1" t="s">
        <v>197</v>
      </c>
      <c r="B132" s="2" t="s">
        <v>198</v>
      </c>
      <c r="C132" s="1" t="s">
        <v>22</v>
      </c>
      <c r="D132" s="2" t="s">
        <v>23</v>
      </c>
      <c r="E132" s="3">
        <v>445365875</v>
      </c>
      <c r="F132" s="3">
        <v>0</v>
      </c>
      <c r="G132" s="3">
        <f t="shared" si="2"/>
        <v>445365875</v>
      </c>
    </row>
    <row r="133" spans="1:8" ht="22.5">
      <c r="A133" s="1" t="s">
        <v>199</v>
      </c>
      <c r="B133" s="2" t="s">
        <v>200</v>
      </c>
      <c r="C133" s="1" t="s">
        <v>22</v>
      </c>
      <c r="D133" s="2" t="s">
        <v>23</v>
      </c>
      <c r="E133" s="3">
        <v>531630828</v>
      </c>
      <c r="F133" s="3">
        <v>0</v>
      </c>
      <c r="G133" s="3">
        <f t="shared" si="2"/>
        <v>531630828</v>
      </c>
    </row>
    <row r="134" spans="1:8" ht="22.5">
      <c r="A134" s="1" t="s">
        <v>201</v>
      </c>
      <c r="B134" s="2" t="s">
        <v>202</v>
      </c>
      <c r="C134" s="1" t="s">
        <v>22</v>
      </c>
      <c r="D134" s="2" t="s">
        <v>23</v>
      </c>
      <c r="E134" s="3">
        <v>247754333</v>
      </c>
      <c r="F134" s="3">
        <v>0</v>
      </c>
      <c r="G134" s="3">
        <f t="shared" si="2"/>
        <v>247754333</v>
      </c>
    </row>
    <row r="135" spans="1:8" ht="22.5">
      <c r="A135" s="1" t="s">
        <v>203</v>
      </c>
      <c r="B135" s="2" t="s">
        <v>204</v>
      </c>
      <c r="C135" s="1" t="s">
        <v>22</v>
      </c>
      <c r="D135" s="2" t="s">
        <v>23</v>
      </c>
      <c r="E135" s="3">
        <v>482025017</v>
      </c>
      <c r="F135" s="3">
        <v>0</v>
      </c>
      <c r="G135" s="3">
        <f t="shared" ref="G135:G201" si="6">E135-F135</f>
        <v>482025017</v>
      </c>
    </row>
    <row r="136" spans="1:8" ht="22.5">
      <c r="A136" s="1" t="s">
        <v>205</v>
      </c>
      <c r="B136" s="2" t="s">
        <v>206</v>
      </c>
      <c r="C136" s="1" t="s">
        <v>22</v>
      </c>
      <c r="D136" s="2" t="s">
        <v>23</v>
      </c>
      <c r="E136" s="3">
        <v>190326583</v>
      </c>
      <c r="F136" s="3">
        <v>0</v>
      </c>
      <c r="G136" s="3">
        <f t="shared" si="6"/>
        <v>190326583</v>
      </c>
      <c r="H136" s="30" t="s">
        <v>392</v>
      </c>
    </row>
    <row r="137" spans="1:8" s="9" customFormat="1" ht="22.5">
      <c r="A137" s="28"/>
      <c r="B137" s="29"/>
      <c r="C137" s="28"/>
      <c r="D137" s="29"/>
      <c r="E137" s="30">
        <f>SUM(E123:E136)</f>
        <v>20982664818</v>
      </c>
      <c r="F137" s="30">
        <f t="shared" ref="F137:G137" si="7">SUM(F123:F136)</f>
        <v>7515588446</v>
      </c>
      <c r="G137" s="30">
        <f t="shared" si="7"/>
        <v>13467076372</v>
      </c>
      <c r="H137" s="30">
        <f>G137</f>
        <v>13467076372</v>
      </c>
    </row>
    <row r="138" spans="1:8" ht="22.5">
      <c r="A138" s="1" t="s">
        <v>177</v>
      </c>
      <c r="B138" s="2" t="s">
        <v>178</v>
      </c>
      <c r="C138" s="1" t="s">
        <v>24</v>
      </c>
      <c r="D138" s="2" t="s">
        <v>25</v>
      </c>
      <c r="E138" s="3">
        <v>368430386</v>
      </c>
      <c r="F138" s="3">
        <v>0</v>
      </c>
      <c r="G138" s="3">
        <f t="shared" si="6"/>
        <v>368430386</v>
      </c>
    </row>
    <row r="139" spans="1:8" ht="22.5">
      <c r="A139" s="1" t="s">
        <v>179</v>
      </c>
      <c r="B139" s="2" t="s">
        <v>180</v>
      </c>
      <c r="C139" s="1" t="s">
        <v>24</v>
      </c>
      <c r="D139" s="2" t="s">
        <v>25</v>
      </c>
      <c r="E139" s="3">
        <v>74248883</v>
      </c>
      <c r="F139" s="3">
        <v>0</v>
      </c>
      <c r="G139" s="3">
        <f t="shared" si="6"/>
        <v>74248883</v>
      </c>
    </row>
    <row r="140" spans="1:8" ht="22.5">
      <c r="A140" s="1" t="s">
        <v>181</v>
      </c>
      <c r="B140" s="2" t="s">
        <v>182</v>
      </c>
      <c r="C140" s="1" t="s">
        <v>24</v>
      </c>
      <c r="D140" s="2" t="s">
        <v>25</v>
      </c>
      <c r="E140" s="3">
        <v>3062137059</v>
      </c>
      <c r="F140" s="3">
        <v>0</v>
      </c>
      <c r="G140" s="3">
        <f t="shared" si="6"/>
        <v>3062137059</v>
      </c>
    </row>
    <row r="141" spans="1:8" ht="22.5">
      <c r="A141" s="1" t="s">
        <v>183</v>
      </c>
      <c r="B141" s="2" t="s">
        <v>184</v>
      </c>
      <c r="C141" s="1" t="s">
        <v>24</v>
      </c>
      <c r="D141" s="2" t="s">
        <v>25</v>
      </c>
      <c r="E141" s="3">
        <v>6610344169</v>
      </c>
      <c r="F141" s="3">
        <v>0</v>
      </c>
      <c r="G141" s="3">
        <f t="shared" si="6"/>
        <v>6610344169</v>
      </c>
    </row>
    <row r="142" spans="1:8" ht="22.5">
      <c r="A142" s="1" t="s">
        <v>185</v>
      </c>
      <c r="B142" s="2" t="s">
        <v>186</v>
      </c>
      <c r="C142" s="1" t="s">
        <v>24</v>
      </c>
      <c r="D142" s="2" t="s">
        <v>25</v>
      </c>
      <c r="E142" s="3">
        <v>446128779</v>
      </c>
      <c r="F142" s="3">
        <v>0</v>
      </c>
      <c r="G142" s="3">
        <f t="shared" si="6"/>
        <v>446128779</v>
      </c>
    </row>
    <row r="143" spans="1:8" ht="22.5">
      <c r="A143" s="1" t="s">
        <v>187</v>
      </c>
      <c r="B143" s="2" t="s">
        <v>188</v>
      </c>
      <c r="C143" s="1" t="s">
        <v>24</v>
      </c>
      <c r="D143" s="2" t="s">
        <v>25</v>
      </c>
      <c r="E143" s="3">
        <v>581019163</v>
      </c>
      <c r="F143" s="3">
        <v>0</v>
      </c>
      <c r="G143" s="3">
        <f t="shared" si="6"/>
        <v>581019163</v>
      </c>
    </row>
    <row r="144" spans="1:8" ht="22.5">
      <c r="A144" s="1" t="s">
        <v>189</v>
      </c>
      <c r="B144" s="2" t="s">
        <v>190</v>
      </c>
      <c r="C144" s="1" t="s">
        <v>24</v>
      </c>
      <c r="D144" s="2" t="s">
        <v>25</v>
      </c>
      <c r="E144" s="3">
        <v>1187360650</v>
      </c>
      <c r="F144" s="3">
        <v>0</v>
      </c>
      <c r="G144" s="3">
        <f t="shared" si="6"/>
        <v>1187360650</v>
      </c>
    </row>
    <row r="145" spans="1:7" ht="22.5">
      <c r="A145" s="1" t="s">
        <v>191</v>
      </c>
      <c r="B145" s="2" t="s">
        <v>192</v>
      </c>
      <c r="C145" s="1" t="s">
        <v>24</v>
      </c>
      <c r="D145" s="2" t="s">
        <v>25</v>
      </c>
      <c r="E145" s="3">
        <v>1534165603</v>
      </c>
      <c r="F145" s="3">
        <v>0</v>
      </c>
      <c r="G145" s="3">
        <f t="shared" si="6"/>
        <v>1534165603</v>
      </c>
    </row>
    <row r="146" spans="1:7" ht="22.5">
      <c r="A146" s="1" t="s">
        <v>193</v>
      </c>
      <c r="B146" s="2" t="s">
        <v>194</v>
      </c>
      <c r="C146" s="1" t="s">
        <v>24</v>
      </c>
      <c r="D146" s="2" t="s">
        <v>25</v>
      </c>
      <c r="E146" s="3">
        <v>118145074</v>
      </c>
      <c r="F146" s="3">
        <v>0</v>
      </c>
      <c r="G146" s="3">
        <f t="shared" si="6"/>
        <v>118145074</v>
      </c>
    </row>
    <row r="147" spans="1:7" ht="22.5">
      <c r="A147" s="1" t="s">
        <v>195</v>
      </c>
      <c r="B147" s="2" t="s">
        <v>196</v>
      </c>
      <c r="C147" s="1" t="s">
        <v>24</v>
      </c>
      <c r="D147" s="2" t="s">
        <v>25</v>
      </c>
      <c r="E147" s="3">
        <v>695515250</v>
      </c>
      <c r="F147" s="3">
        <v>0</v>
      </c>
      <c r="G147" s="3">
        <f t="shared" si="6"/>
        <v>695515250</v>
      </c>
    </row>
    <row r="148" spans="1:7" ht="22.5">
      <c r="A148" s="1" t="s">
        <v>197</v>
      </c>
      <c r="B148" s="2" t="s">
        <v>198</v>
      </c>
      <c r="C148" s="1" t="s">
        <v>24</v>
      </c>
      <c r="D148" s="2" t="s">
        <v>25</v>
      </c>
      <c r="E148" s="3">
        <v>889241896</v>
      </c>
      <c r="F148" s="3">
        <v>0</v>
      </c>
      <c r="G148" s="3">
        <f t="shared" si="6"/>
        <v>889241896</v>
      </c>
    </row>
    <row r="149" spans="1:7" ht="22.5">
      <c r="A149" s="1" t="s">
        <v>199</v>
      </c>
      <c r="B149" s="2" t="s">
        <v>200</v>
      </c>
      <c r="C149" s="1" t="s">
        <v>24</v>
      </c>
      <c r="D149" s="2" t="s">
        <v>25</v>
      </c>
      <c r="E149" s="3">
        <v>541921368</v>
      </c>
      <c r="F149" s="3">
        <v>0</v>
      </c>
      <c r="G149" s="3">
        <f t="shared" si="6"/>
        <v>541921368</v>
      </c>
    </row>
    <row r="150" spans="1:7" ht="22.5">
      <c r="A150" s="1" t="s">
        <v>201</v>
      </c>
      <c r="B150" s="2" t="s">
        <v>202</v>
      </c>
      <c r="C150" s="1" t="s">
        <v>24</v>
      </c>
      <c r="D150" s="2" t="s">
        <v>25</v>
      </c>
      <c r="E150" s="3">
        <v>208661243</v>
      </c>
      <c r="F150" s="3">
        <v>0</v>
      </c>
      <c r="G150" s="3">
        <f t="shared" si="6"/>
        <v>208661243</v>
      </c>
    </row>
    <row r="151" spans="1:7" ht="22.5">
      <c r="A151" s="1" t="s">
        <v>203</v>
      </c>
      <c r="B151" s="2" t="s">
        <v>204</v>
      </c>
      <c r="C151" s="1" t="s">
        <v>24</v>
      </c>
      <c r="D151" s="2" t="s">
        <v>25</v>
      </c>
      <c r="E151" s="3">
        <v>615983252</v>
      </c>
      <c r="F151" s="3">
        <v>0</v>
      </c>
      <c r="G151" s="3">
        <f t="shared" si="6"/>
        <v>615983252</v>
      </c>
    </row>
    <row r="152" spans="1:7" ht="22.5">
      <c r="A152" s="1" t="s">
        <v>205</v>
      </c>
      <c r="B152" s="2" t="s">
        <v>206</v>
      </c>
      <c r="C152" s="1" t="s">
        <v>24</v>
      </c>
      <c r="D152" s="2" t="s">
        <v>25</v>
      </c>
      <c r="E152" s="3">
        <v>99656293</v>
      </c>
      <c r="F152" s="3">
        <v>0</v>
      </c>
      <c r="G152" s="3">
        <f t="shared" si="6"/>
        <v>99656293</v>
      </c>
    </row>
    <row r="153" spans="1:7" ht="22.5">
      <c r="A153" s="1" t="s">
        <v>177</v>
      </c>
      <c r="B153" s="2" t="s">
        <v>178</v>
      </c>
      <c r="C153" s="1" t="s">
        <v>26</v>
      </c>
      <c r="D153" s="2" t="s">
        <v>27</v>
      </c>
      <c r="E153" s="3">
        <v>294830472</v>
      </c>
      <c r="F153" s="3">
        <v>0</v>
      </c>
      <c r="G153" s="3">
        <f t="shared" si="6"/>
        <v>294830472</v>
      </c>
    </row>
    <row r="154" spans="1:7" ht="22.5">
      <c r="A154" s="1" t="s">
        <v>179</v>
      </c>
      <c r="B154" s="2" t="s">
        <v>180</v>
      </c>
      <c r="C154" s="1" t="s">
        <v>26</v>
      </c>
      <c r="D154" s="2" t="s">
        <v>27</v>
      </c>
      <c r="E154" s="3">
        <v>177846828</v>
      </c>
      <c r="F154" s="3">
        <v>0</v>
      </c>
      <c r="G154" s="3">
        <f t="shared" si="6"/>
        <v>177846828</v>
      </c>
    </row>
    <row r="155" spans="1:7" ht="22.5">
      <c r="A155" s="1" t="s">
        <v>181</v>
      </c>
      <c r="B155" s="2" t="s">
        <v>182</v>
      </c>
      <c r="C155" s="1" t="s">
        <v>26</v>
      </c>
      <c r="D155" s="2" t="s">
        <v>27</v>
      </c>
      <c r="E155" s="3">
        <v>6128212105</v>
      </c>
      <c r="F155" s="3">
        <v>0</v>
      </c>
      <c r="G155" s="3">
        <f t="shared" si="6"/>
        <v>6128212105</v>
      </c>
    </row>
    <row r="156" spans="1:7" ht="22.5">
      <c r="A156" s="1" t="s">
        <v>183</v>
      </c>
      <c r="B156" s="2" t="s">
        <v>184</v>
      </c>
      <c r="C156" s="1" t="s">
        <v>26</v>
      </c>
      <c r="D156" s="2" t="s">
        <v>27</v>
      </c>
      <c r="E156" s="3">
        <v>8669469792</v>
      </c>
      <c r="F156" s="3">
        <v>0</v>
      </c>
      <c r="G156" s="3">
        <f t="shared" si="6"/>
        <v>8669469792</v>
      </c>
    </row>
    <row r="157" spans="1:7" ht="22.5">
      <c r="A157" s="1" t="s">
        <v>185</v>
      </c>
      <c r="B157" s="2" t="s">
        <v>186</v>
      </c>
      <c r="C157" s="1" t="s">
        <v>26</v>
      </c>
      <c r="D157" s="2" t="s">
        <v>27</v>
      </c>
      <c r="E157" s="3">
        <v>706526821</v>
      </c>
      <c r="F157" s="3">
        <v>0</v>
      </c>
      <c r="G157" s="3">
        <f t="shared" si="6"/>
        <v>706526821</v>
      </c>
    </row>
    <row r="158" spans="1:7" ht="22.5">
      <c r="A158" s="1" t="s">
        <v>187</v>
      </c>
      <c r="B158" s="2" t="s">
        <v>188</v>
      </c>
      <c r="C158" s="1" t="s">
        <v>26</v>
      </c>
      <c r="D158" s="2" t="s">
        <v>27</v>
      </c>
      <c r="E158" s="3">
        <v>1282954370</v>
      </c>
      <c r="F158" s="3">
        <v>0</v>
      </c>
      <c r="G158" s="3">
        <f t="shared" si="6"/>
        <v>1282954370</v>
      </c>
    </row>
    <row r="159" spans="1:7" ht="22.5">
      <c r="A159" s="1" t="s">
        <v>189</v>
      </c>
      <c r="B159" s="2" t="s">
        <v>190</v>
      </c>
      <c r="C159" s="1" t="s">
        <v>26</v>
      </c>
      <c r="D159" s="2" t="s">
        <v>27</v>
      </c>
      <c r="E159" s="3">
        <v>2274051203</v>
      </c>
      <c r="F159" s="3">
        <v>0</v>
      </c>
      <c r="G159" s="3">
        <f t="shared" si="6"/>
        <v>2274051203</v>
      </c>
    </row>
    <row r="160" spans="1:7" ht="22.5">
      <c r="A160" s="1" t="s">
        <v>191</v>
      </c>
      <c r="B160" s="2" t="s">
        <v>192</v>
      </c>
      <c r="C160" s="1" t="s">
        <v>26</v>
      </c>
      <c r="D160" s="2" t="s">
        <v>27</v>
      </c>
      <c r="E160" s="3">
        <v>2738143401</v>
      </c>
      <c r="F160" s="3">
        <v>0</v>
      </c>
      <c r="G160" s="3">
        <f t="shared" si="6"/>
        <v>2738143401</v>
      </c>
    </row>
    <row r="161" spans="1:8" ht="22.5">
      <c r="A161" s="1" t="s">
        <v>193</v>
      </c>
      <c r="B161" s="2" t="s">
        <v>194</v>
      </c>
      <c r="C161" s="1" t="s">
        <v>26</v>
      </c>
      <c r="D161" s="2" t="s">
        <v>27</v>
      </c>
      <c r="E161" s="3">
        <v>127360993</v>
      </c>
      <c r="F161" s="3">
        <v>0</v>
      </c>
      <c r="G161" s="3">
        <f t="shared" si="6"/>
        <v>127360993</v>
      </c>
    </row>
    <row r="162" spans="1:8" ht="22.5">
      <c r="A162" s="1" t="s">
        <v>195</v>
      </c>
      <c r="B162" s="2" t="s">
        <v>196</v>
      </c>
      <c r="C162" s="1" t="s">
        <v>26</v>
      </c>
      <c r="D162" s="2" t="s">
        <v>27</v>
      </c>
      <c r="E162" s="3">
        <v>1099620501</v>
      </c>
      <c r="F162" s="3">
        <v>0</v>
      </c>
      <c r="G162" s="3">
        <f t="shared" si="6"/>
        <v>1099620501</v>
      </c>
    </row>
    <row r="163" spans="1:8" ht="22.5">
      <c r="A163" s="1" t="s">
        <v>197</v>
      </c>
      <c r="B163" s="2" t="s">
        <v>198</v>
      </c>
      <c r="C163" s="1" t="s">
        <v>26</v>
      </c>
      <c r="D163" s="2" t="s">
        <v>27</v>
      </c>
      <c r="E163" s="3">
        <v>886778541</v>
      </c>
      <c r="F163" s="3">
        <v>0</v>
      </c>
      <c r="G163" s="3">
        <f t="shared" si="6"/>
        <v>886778541</v>
      </c>
    </row>
    <row r="164" spans="1:8" ht="22.5">
      <c r="A164" s="1" t="s">
        <v>199</v>
      </c>
      <c r="B164" s="2" t="s">
        <v>200</v>
      </c>
      <c r="C164" s="1" t="s">
        <v>26</v>
      </c>
      <c r="D164" s="2" t="s">
        <v>27</v>
      </c>
      <c r="E164" s="3">
        <v>720701761</v>
      </c>
      <c r="F164" s="3">
        <v>0</v>
      </c>
      <c r="G164" s="3">
        <f t="shared" si="6"/>
        <v>720701761</v>
      </c>
    </row>
    <row r="165" spans="1:8" ht="22.5">
      <c r="A165" s="1" t="s">
        <v>201</v>
      </c>
      <c r="B165" s="2" t="s">
        <v>202</v>
      </c>
      <c r="C165" s="1" t="s">
        <v>26</v>
      </c>
      <c r="D165" s="2" t="s">
        <v>27</v>
      </c>
      <c r="E165" s="3">
        <v>389897007</v>
      </c>
      <c r="F165" s="3">
        <v>0</v>
      </c>
      <c r="G165" s="3">
        <f t="shared" si="6"/>
        <v>389897007</v>
      </c>
    </row>
    <row r="166" spans="1:8" ht="22.5">
      <c r="A166" s="1" t="s">
        <v>203</v>
      </c>
      <c r="B166" s="2" t="s">
        <v>204</v>
      </c>
      <c r="C166" s="1" t="s">
        <v>26</v>
      </c>
      <c r="D166" s="2" t="s">
        <v>27</v>
      </c>
      <c r="E166" s="3">
        <v>596626931</v>
      </c>
      <c r="F166" s="3">
        <v>0</v>
      </c>
      <c r="G166" s="3">
        <f t="shared" si="6"/>
        <v>596626931</v>
      </c>
    </row>
    <row r="167" spans="1:8" ht="22.5">
      <c r="A167" s="1" t="s">
        <v>205</v>
      </c>
      <c r="B167" s="2" t="s">
        <v>206</v>
      </c>
      <c r="C167" s="1" t="s">
        <v>26</v>
      </c>
      <c r="D167" s="2" t="s">
        <v>27</v>
      </c>
      <c r="E167" s="3">
        <v>136656353</v>
      </c>
      <c r="F167" s="3">
        <v>0</v>
      </c>
      <c r="G167" s="3">
        <f t="shared" si="6"/>
        <v>136656353</v>
      </c>
      <c r="H167" s="30" t="s">
        <v>411</v>
      </c>
    </row>
    <row r="168" spans="1:8" s="9" customFormat="1" ht="22.5">
      <c r="A168" s="28"/>
      <c r="B168" s="29"/>
      <c r="C168" s="28"/>
      <c r="D168" s="29"/>
      <c r="E168" s="30">
        <f>SUM(E138:E167)</f>
        <v>43262636147</v>
      </c>
      <c r="F168" s="30">
        <f t="shared" ref="F168:G168" si="8">SUM(F138:F167)</f>
        <v>0</v>
      </c>
      <c r="G168" s="30">
        <f t="shared" si="8"/>
        <v>43262636147</v>
      </c>
      <c r="H168" s="30">
        <f>G168</f>
        <v>43262636147</v>
      </c>
    </row>
    <row r="169" spans="1:8" ht="22.5">
      <c r="A169" s="1" t="s">
        <v>177</v>
      </c>
      <c r="B169" s="2" t="s">
        <v>178</v>
      </c>
      <c r="C169" s="1" t="s">
        <v>28</v>
      </c>
      <c r="D169" s="2" t="s">
        <v>29</v>
      </c>
      <c r="E169" s="3">
        <v>66389400</v>
      </c>
      <c r="F169" s="3">
        <v>0</v>
      </c>
      <c r="G169" s="3">
        <f t="shared" si="6"/>
        <v>66389400</v>
      </c>
    </row>
    <row r="170" spans="1:8" ht="22.5">
      <c r="A170" s="1" t="s">
        <v>179</v>
      </c>
      <c r="B170" s="2" t="s">
        <v>180</v>
      </c>
      <c r="C170" s="1" t="s">
        <v>28</v>
      </c>
      <c r="D170" s="2" t="s">
        <v>29</v>
      </c>
      <c r="E170" s="3">
        <v>2011800</v>
      </c>
      <c r="F170" s="3">
        <v>0</v>
      </c>
      <c r="G170" s="3">
        <f t="shared" si="6"/>
        <v>2011800</v>
      </c>
    </row>
    <row r="171" spans="1:8" ht="22.5">
      <c r="A171" s="1" t="s">
        <v>181</v>
      </c>
      <c r="B171" s="2" t="s">
        <v>182</v>
      </c>
      <c r="C171" s="1" t="s">
        <v>28</v>
      </c>
      <c r="D171" s="2" t="s">
        <v>29</v>
      </c>
      <c r="E171" s="3">
        <v>928781000</v>
      </c>
      <c r="F171" s="3">
        <v>0</v>
      </c>
      <c r="G171" s="3">
        <f t="shared" si="6"/>
        <v>928781000</v>
      </c>
    </row>
    <row r="172" spans="1:8" ht="22.5">
      <c r="A172" s="1" t="s">
        <v>183</v>
      </c>
      <c r="B172" s="2" t="s">
        <v>184</v>
      </c>
      <c r="C172" s="1" t="s">
        <v>28</v>
      </c>
      <c r="D172" s="2" t="s">
        <v>29</v>
      </c>
      <c r="E172" s="3">
        <v>3467687950</v>
      </c>
      <c r="F172" s="3">
        <v>0</v>
      </c>
      <c r="G172" s="3">
        <f t="shared" si="6"/>
        <v>3467687950</v>
      </c>
    </row>
    <row r="173" spans="1:8" ht="22.5">
      <c r="A173" s="1" t="s">
        <v>185</v>
      </c>
      <c r="B173" s="2" t="s">
        <v>186</v>
      </c>
      <c r="C173" s="1" t="s">
        <v>28</v>
      </c>
      <c r="D173" s="2" t="s">
        <v>29</v>
      </c>
      <c r="E173" s="3">
        <v>201180000</v>
      </c>
      <c r="F173" s="3">
        <v>0</v>
      </c>
      <c r="G173" s="3">
        <f t="shared" si="6"/>
        <v>201180000</v>
      </c>
    </row>
    <row r="174" spans="1:8" ht="22.5">
      <c r="A174" s="1" t="s">
        <v>187</v>
      </c>
      <c r="B174" s="2" t="s">
        <v>188</v>
      </c>
      <c r="C174" s="1" t="s">
        <v>28</v>
      </c>
      <c r="D174" s="2" t="s">
        <v>29</v>
      </c>
      <c r="E174" s="3">
        <v>397879200</v>
      </c>
      <c r="F174" s="3">
        <v>0</v>
      </c>
      <c r="G174" s="3">
        <f t="shared" si="6"/>
        <v>397879200</v>
      </c>
    </row>
    <row r="175" spans="1:8" ht="22.5">
      <c r="A175" s="1" t="s">
        <v>189</v>
      </c>
      <c r="B175" s="2" t="s">
        <v>190</v>
      </c>
      <c r="C175" s="1" t="s">
        <v>28</v>
      </c>
      <c r="D175" s="2" t="s">
        <v>29</v>
      </c>
      <c r="E175" s="3">
        <v>660784800</v>
      </c>
      <c r="F175" s="3">
        <v>0</v>
      </c>
      <c r="G175" s="3">
        <f t="shared" si="6"/>
        <v>660784800</v>
      </c>
    </row>
    <row r="176" spans="1:8" ht="22.5">
      <c r="A176" s="1" t="s">
        <v>191</v>
      </c>
      <c r="B176" s="2" t="s">
        <v>192</v>
      </c>
      <c r="C176" s="1" t="s">
        <v>28</v>
      </c>
      <c r="D176" s="2" t="s">
        <v>29</v>
      </c>
      <c r="E176" s="3">
        <v>660967800</v>
      </c>
      <c r="F176" s="3">
        <v>0</v>
      </c>
      <c r="G176" s="3">
        <f t="shared" si="6"/>
        <v>660967800</v>
      </c>
    </row>
    <row r="177" spans="1:8" ht="22.5">
      <c r="A177" s="1" t="s">
        <v>193</v>
      </c>
      <c r="B177" s="2" t="s">
        <v>194</v>
      </c>
      <c r="C177" s="1" t="s">
        <v>28</v>
      </c>
      <c r="D177" s="2" t="s">
        <v>29</v>
      </c>
      <c r="E177" s="3">
        <v>260528100</v>
      </c>
      <c r="F177" s="3">
        <v>0</v>
      </c>
      <c r="G177" s="3">
        <f t="shared" si="6"/>
        <v>260528100</v>
      </c>
    </row>
    <row r="178" spans="1:8" ht="22.5">
      <c r="A178" s="1" t="s">
        <v>195</v>
      </c>
      <c r="B178" s="2" t="s">
        <v>196</v>
      </c>
      <c r="C178" s="1" t="s">
        <v>28</v>
      </c>
      <c r="D178" s="2" t="s">
        <v>29</v>
      </c>
      <c r="E178" s="3">
        <v>311737500</v>
      </c>
      <c r="F178" s="3">
        <v>0</v>
      </c>
      <c r="G178" s="3">
        <f t="shared" si="6"/>
        <v>311737500</v>
      </c>
    </row>
    <row r="179" spans="1:8" ht="22.5">
      <c r="A179" s="1" t="s">
        <v>197</v>
      </c>
      <c r="B179" s="2" t="s">
        <v>198</v>
      </c>
      <c r="C179" s="1" t="s">
        <v>28</v>
      </c>
      <c r="D179" s="2" t="s">
        <v>29</v>
      </c>
      <c r="E179" s="3">
        <v>199168200</v>
      </c>
      <c r="F179" s="3">
        <v>0</v>
      </c>
      <c r="G179" s="3">
        <f t="shared" si="6"/>
        <v>199168200</v>
      </c>
    </row>
    <row r="180" spans="1:8" ht="22.5">
      <c r="A180" s="1" t="s">
        <v>199</v>
      </c>
      <c r="B180" s="2" t="s">
        <v>200</v>
      </c>
      <c r="C180" s="1" t="s">
        <v>28</v>
      </c>
      <c r="D180" s="2" t="s">
        <v>29</v>
      </c>
      <c r="E180" s="3">
        <v>261869300</v>
      </c>
      <c r="F180" s="3">
        <v>0</v>
      </c>
      <c r="G180" s="3">
        <f t="shared" si="6"/>
        <v>261869300</v>
      </c>
    </row>
    <row r="181" spans="1:8" ht="22.5">
      <c r="A181" s="1" t="s">
        <v>201</v>
      </c>
      <c r="B181" s="2" t="s">
        <v>202</v>
      </c>
      <c r="C181" s="1" t="s">
        <v>28</v>
      </c>
      <c r="D181" s="2" t="s">
        <v>29</v>
      </c>
      <c r="E181" s="3">
        <v>132778800</v>
      </c>
      <c r="F181" s="3">
        <v>0</v>
      </c>
      <c r="G181" s="3">
        <f t="shared" si="6"/>
        <v>132778800</v>
      </c>
    </row>
    <row r="182" spans="1:8" ht="22.5">
      <c r="A182" s="1" t="s">
        <v>203</v>
      </c>
      <c r="B182" s="2" t="s">
        <v>204</v>
      </c>
      <c r="C182" s="1" t="s">
        <v>28</v>
      </c>
      <c r="D182" s="2" t="s">
        <v>29</v>
      </c>
      <c r="E182" s="3">
        <v>264048750</v>
      </c>
      <c r="F182" s="3">
        <v>0</v>
      </c>
      <c r="G182" s="3">
        <f t="shared" si="6"/>
        <v>264048750</v>
      </c>
    </row>
    <row r="183" spans="1:8" ht="22.5">
      <c r="A183" s="1" t="s">
        <v>205</v>
      </c>
      <c r="B183" s="2" t="s">
        <v>206</v>
      </c>
      <c r="C183" s="1" t="s">
        <v>28</v>
      </c>
      <c r="D183" s="2" t="s">
        <v>29</v>
      </c>
      <c r="E183" s="3">
        <v>131864400</v>
      </c>
      <c r="F183" s="3">
        <v>0</v>
      </c>
      <c r="G183" s="3">
        <f t="shared" si="6"/>
        <v>131864400</v>
      </c>
      <c r="H183" s="2" t="s">
        <v>423</v>
      </c>
    </row>
    <row r="184" spans="1:8" s="9" customFormat="1" ht="22.5">
      <c r="A184" s="28"/>
      <c r="B184" s="29"/>
      <c r="C184" s="28"/>
      <c r="D184" s="29"/>
      <c r="E184" s="30">
        <f>SUM(E169:E183)</f>
        <v>7947677000</v>
      </c>
      <c r="F184" s="30">
        <f t="shared" ref="F184:G184" si="9">SUM(F169:F183)</f>
        <v>0</v>
      </c>
      <c r="G184" s="30">
        <f t="shared" si="9"/>
        <v>7947677000</v>
      </c>
      <c r="H184" s="30">
        <f>G184</f>
        <v>7947677000</v>
      </c>
    </row>
    <row r="185" spans="1:8" ht="22.5">
      <c r="A185" s="1" t="s">
        <v>183</v>
      </c>
      <c r="B185" s="2" t="s">
        <v>184</v>
      </c>
      <c r="C185" s="1" t="s">
        <v>30</v>
      </c>
      <c r="D185" s="2" t="s">
        <v>31</v>
      </c>
      <c r="E185" s="3">
        <v>676494674</v>
      </c>
      <c r="F185" s="3">
        <v>676494674</v>
      </c>
      <c r="G185" s="3">
        <f t="shared" si="6"/>
        <v>0</v>
      </c>
      <c r="H185" s="4">
        <f>H184+H168+H137+H122+H108+H77+H61</f>
        <v>290384000122</v>
      </c>
    </row>
    <row r="186" spans="1:8" ht="22.5">
      <c r="A186" s="1" t="s">
        <v>185</v>
      </c>
      <c r="B186" s="2" t="s">
        <v>186</v>
      </c>
      <c r="C186" s="1" t="s">
        <v>30</v>
      </c>
      <c r="D186" s="2" t="s">
        <v>31</v>
      </c>
      <c r="E186" s="3">
        <v>5311081443</v>
      </c>
      <c r="F186" s="3">
        <v>5299710356</v>
      </c>
      <c r="G186" s="3">
        <f t="shared" si="6"/>
        <v>11371087</v>
      </c>
    </row>
    <row r="187" spans="1:8" ht="22.5">
      <c r="A187" s="1" t="s">
        <v>187</v>
      </c>
      <c r="B187" s="2" t="s">
        <v>188</v>
      </c>
      <c r="C187" s="1" t="s">
        <v>30</v>
      </c>
      <c r="D187" s="2" t="s">
        <v>31</v>
      </c>
      <c r="E187" s="3">
        <v>697397308</v>
      </c>
      <c r="F187" s="3">
        <v>697397308</v>
      </c>
      <c r="G187" s="3">
        <f t="shared" si="6"/>
        <v>0</v>
      </c>
    </row>
    <row r="188" spans="1:8" ht="22.5">
      <c r="A188" s="1" t="s">
        <v>191</v>
      </c>
      <c r="B188" s="2" t="s">
        <v>192</v>
      </c>
      <c r="C188" s="1" t="s">
        <v>30</v>
      </c>
      <c r="D188" s="2" t="s">
        <v>31</v>
      </c>
      <c r="E188" s="3">
        <v>432634814</v>
      </c>
      <c r="F188" s="3">
        <v>432634814</v>
      </c>
      <c r="G188" s="3">
        <f t="shared" si="6"/>
        <v>0</v>
      </c>
    </row>
    <row r="189" spans="1:8" ht="22.5">
      <c r="A189" s="1" t="s">
        <v>193</v>
      </c>
      <c r="B189" s="2" t="s">
        <v>194</v>
      </c>
      <c r="C189" s="1" t="s">
        <v>30</v>
      </c>
      <c r="D189" s="2" t="s">
        <v>31</v>
      </c>
      <c r="E189" s="3">
        <v>12339435619</v>
      </c>
      <c r="F189" s="3">
        <v>12327112208</v>
      </c>
      <c r="G189" s="3">
        <f t="shared" si="6"/>
        <v>12323411</v>
      </c>
    </row>
    <row r="190" spans="1:8" ht="22.5">
      <c r="A190" s="1" t="s">
        <v>201</v>
      </c>
      <c r="B190" s="2" t="s">
        <v>202</v>
      </c>
      <c r="C190" s="1" t="s">
        <v>30</v>
      </c>
      <c r="D190" s="2" t="s">
        <v>31</v>
      </c>
      <c r="E190" s="3">
        <v>575367690</v>
      </c>
      <c r="F190" s="3">
        <v>83284792</v>
      </c>
      <c r="G190" s="3">
        <f t="shared" si="6"/>
        <v>492082898</v>
      </c>
    </row>
    <row r="191" spans="1:8" ht="22.5">
      <c r="A191" s="1" t="s">
        <v>183</v>
      </c>
      <c r="B191" s="2" t="s">
        <v>184</v>
      </c>
      <c r="C191" s="1" t="s">
        <v>32</v>
      </c>
      <c r="D191" s="2" t="s">
        <v>33</v>
      </c>
      <c r="E191" s="3">
        <v>85493320</v>
      </c>
      <c r="F191" s="3">
        <v>85493320</v>
      </c>
      <c r="G191" s="3">
        <f t="shared" si="6"/>
        <v>0</v>
      </c>
    </row>
    <row r="192" spans="1:8" ht="22.5">
      <c r="A192" s="1" t="s">
        <v>185</v>
      </c>
      <c r="B192" s="2" t="s">
        <v>186</v>
      </c>
      <c r="C192" s="1" t="s">
        <v>32</v>
      </c>
      <c r="D192" s="2" t="s">
        <v>33</v>
      </c>
      <c r="E192" s="3">
        <v>701133480</v>
      </c>
      <c r="F192" s="3">
        <v>699475656</v>
      </c>
      <c r="G192" s="3">
        <f t="shared" si="6"/>
        <v>1657824</v>
      </c>
    </row>
    <row r="193" spans="1:9" ht="22.5">
      <c r="A193" s="1" t="s">
        <v>187</v>
      </c>
      <c r="B193" s="2" t="s">
        <v>188</v>
      </c>
      <c r="C193" s="1" t="s">
        <v>32</v>
      </c>
      <c r="D193" s="2" t="s">
        <v>33</v>
      </c>
      <c r="E193" s="3">
        <v>85493320</v>
      </c>
      <c r="F193" s="3">
        <v>85493320</v>
      </c>
      <c r="G193" s="3">
        <f t="shared" si="6"/>
        <v>0</v>
      </c>
    </row>
    <row r="194" spans="1:9" ht="22.5">
      <c r="A194" s="1" t="s">
        <v>191</v>
      </c>
      <c r="B194" s="2" t="s">
        <v>192</v>
      </c>
      <c r="C194" s="1" t="s">
        <v>32</v>
      </c>
      <c r="D194" s="2" t="s">
        <v>33</v>
      </c>
      <c r="E194" s="3">
        <v>57939750</v>
      </c>
      <c r="F194" s="3">
        <v>57939750</v>
      </c>
      <c r="G194" s="3">
        <f t="shared" si="6"/>
        <v>0</v>
      </c>
    </row>
    <row r="195" spans="1:9" ht="22.5">
      <c r="A195" s="1" t="s">
        <v>193</v>
      </c>
      <c r="B195" s="2" t="s">
        <v>194</v>
      </c>
      <c r="C195" s="1" t="s">
        <v>32</v>
      </c>
      <c r="D195" s="2" t="s">
        <v>33</v>
      </c>
      <c r="E195" s="3">
        <v>2109161437</v>
      </c>
      <c r="F195" s="3">
        <v>1862853117</v>
      </c>
      <c r="G195" s="3">
        <f t="shared" si="6"/>
        <v>246308320</v>
      </c>
    </row>
    <row r="196" spans="1:9" ht="22.5">
      <c r="A196" s="1" t="s">
        <v>201</v>
      </c>
      <c r="B196" s="2" t="s">
        <v>202</v>
      </c>
      <c r="C196" s="1" t="s">
        <v>32</v>
      </c>
      <c r="D196" s="2" t="s">
        <v>33</v>
      </c>
      <c r="E196" s="3">
        <v>129254936</v>
      </c>
      <c r="F196" s="3">
        <v>0</v>
      </c>
      <c r="G196" s="3">
        <f t="shared" si="6"/>
        <v>129254936</v>
      </c>
    </row>
    <row r="197" spans="1:9" ht="22.5">
      <c r="A197" s="1" t="s">
        <v>183</v>
      </c>
      <c r="B197" s="2" t="s">
        <v>184</v>
      </c>
      <c r="C197" s="1" t="s">
        <v>34</v>
      </c>
      <c r="D197" s="2" t="s">
        <v>35</v>
      </c>
      <c r="E197" s="3">
        <v>163454500</v>
      </c>
      <c r="F197" s="3">
        <v>91954500</v>
      </c>
      <c r="G197" s="3">
        <f t="shared" si="6"/>
        <v>71500000</v>
      </c>
    </row>
    <row r="198" spans="1:9" ht="22.5">
      <c r="A198" s="1" t="s">
        <v>185</v>
      </c>
      <c r="B198" s="2" t="s">
        <v>186</v>
      </c>
      <c r="C198" s="1" t="s">
        <v>34</v>
      </c>
      <c r="D198" s="2" t="s">
        <v>35</v>
      </c>
      <c r="E198" s="3">
        <v>923082184</v>
      </c>
      <c r="F198" s="3">
        <v>382482530</v>
      </c>
      <c r="G198" s="3">
        <f t="shared" si="6"/>
        <v>540599654</v>
      </c>
    </row>
    <row r="199" spans="1:9" ht="22.5">
      <c r="A199" s="1" t="s">
        <v>187</v>
      </c>
      <c r="B199" s="2" t="s">
        <v>188</v>
      </c>
      <c r="C199" s="1" t="s">
        <v>34</v>
      </c>
      <c r="D199" s="2" t="s">
        <v>35</v>
      </c>
      <c r="E199" s="3">
        <v>163454500</v>
      </c>
      <c r="F199" s="3">
        <v>91954500</v>
      </c>
      <c r="G199" s="3">
        <f t="shared" si="6"/>
        <v>71500000</v>
      </c>
    </row>
    <row r="200" spans="1:9" ht="22.5">
      <c r="A200" s="1" t="s">
        <v>191</v>
      </c>
      <c r="B200" s="2" t="s">
        <v>192</v>
      </c>
      <c r="C200" s="1" t="s">
        <v>34</v>
      </c>
      <c r="D200" s="2" t="s">
        <v>35</v>
      </c>
      <c r="E200" s="3">
        <v>80598125</v>
      </c>
      <c r="F200" s="3">
        <v>31348125</v>
      </c>
      <c r="G200" s="3">
        <f t="shared" si="6"/>
        <v>49250000</v>
      </c>
    </row>
    <row r="201" spans="1:9" ht="22.5">
      <c r="A201" s="1" t="s">
        <v>193</v>
      </c>
      <c r="B201" s="2" t="s">
        <v>194</v>
      </c>
      <c r="C201" s="1" t="s">
        <v>34</v>
      </c>
      <c r="D201" s="2" t="s">
        <v>35</v>
      </c>
      <c r="E201" s="3">
        <v>2732301616</v>
      </c>
      <c r="F201" s="3">
        <v>1504152700</v>
      </c>
      <c r="G201" s="3">
        <f t="shared" si="6"/>
        <v>1228148916</v>
      </c>
    </row>
    <row r="202" spans="1:9" ht="22.5">
      <c r="A202" s="1" t="s">
        <v>201</v>
      </c>
      <c r="B202" s="2" t="s">
        <v>202</v>
      </c>
      <c r="C202" s="1" t="s">
        <v>34</v>
      </c>
      <c r="D202" s="2" t="s">
        <v>35</v>
      </c>
      <c r="E202" s="3">
        <v>44000000</v>
      </c>
      <c r="F202" s="3">
        <v>0</v>
      </c>
      <c r="G202" s="3">
        <f t="shared" ref="G202:G272" si="10">E202-F202</f>
        <v>44000000</v>
      </c>
    </row>
    <row r="203" spans="1:9" ht="22.5">
      <c r="A203" s="1" t="s">
        <v>183</v>
      </c>
      <c r="B203" s="2" t="s">
        <v>184</v>
      </c>
      <c r="C203" s="1" t="s">
        <v>36</v>
      </c>
      <c r="D203" s="2" t="s">
        <v>37</v>
      </c>
      <c r="E203" s="3">
        <v>93500000</v>
      </c>
      <c r="F203" s="3">
        <v>93500000</v>
      </c>
      <c r="G203" s="3">
        <f t="shared" si="10"/>
        <v>0</v>
      </c>
    </row>
    <row r="204" spans="1:9" ht="22.5">
      <c r="A204" s="1" t="s">
        <v>185</v>
      </c>
      <c r="B204" s="2" t="s">
        <v>186</v>
      </c>
      <c r="C204" s="1" t="s">
        <v>36</v>
      </c>
      <c r="D204" s="2" t="s">
        <v>37</v>
      </c>
      <c r="E204" s="3">
        <v>710316666</v>
      </c>
      <c r="F204" s="3">
        <v>710316666</v>
      </c>
      <c r="G204" s="3">
        <f t="shared" si="10"/>
        <v>0</v>
      </c>
    </row>
    <row r="205" spans="1:9" ht="22.5">
      <c r="A205" s="1" t="s">
        <v>187</v>
      </c>
      <c r="B205" s="2" t="s">
        <v>188</v>
      </c>
      <c r="C205" s="1" t="s">
        <v>36</v>
      </c>
      <c r="D205" s="2" t="s">
        <v>37</v>
      </c>
      <c r="E205" s="3">
        <v>93500000</v>
      </c>
      <c r="F205" s="3">
        <v>93500000</v>
      </c>
      <c r="G205" s="3">
        <f t="shared" si="10"/>
        <v>0</v>
      </c>
    </row>
    <row r="206" spans="1:9" ht="22.5">
      <c r="A206" s="1" t="s">
        <v>191</v>
      </c>
      <c r="B206" s="2" t="s">
        <v>192</v>
      </c>
      <c r="C206" s="1" t="s">
        <v>36</v>
      </c>
      <c r="D206" s="2" t="s">
        <v>37</v>
      </c>
      <c r="E206" s="3">
        <v>63750000</v>
      </c>
      <c r="F206" s="3">
        <v>63750000</v>
      </c>
      <c r="G206" s="3">
        <f t="shared" si="10"/>
        <v>0</v>
      </c>
    </row>
    <row r="207" spans="1:9" ht="22.5">
      <c r="A207" s="1" t="s">
        <v>193</v>
      </c>
      <c r="B207" s="2" t="s">
        <v>194</v>
      </c>
      <c r="C207" s="1" t="s">
        <v>36</v>
      </c>
      <c r="D207" s="2" t="s">
        <v>37</v>
      </c>
      <c r="E207" s="3">
        <v>1655233334</v>
      </c>
      <c r="F207" s="3">
        <v>1651733334</v>
      </c>
      <c r="G207" s="3">
        <f t="shared" si="10"/>
        <v>3500000</v>
      </c>
    </row>
    <row r="208" spans="1:9" ht="22.5">
      <c r="A208" s="1" t="s">
        <v>201</v>
      </c>
      <c r="B208" s="2" t="s">
        <v>202</v>
      </c>
      <c r="C208" s="1" t="s">
        <v>36</v>
      </c>
      <c r="D208" s="2" t="s">
        <v>37</v>
      </c>
      <c r="E208" s="3">
        <v>68000000</v>
      </c>
      <c r="F208" s="3">
        <v>0</v>
      </c>
      <c r="G208" s="3">
        <f t="shared" si="10"/>
        <v>68000000</v>
      </c>
      <c r="H208" s="12" t="s">
        <v>423</v>
      </c>
      <c r="I208" s="12" t="s">
        <v>423</v>
      </c>
    </row>
    <row r="209" spans="1:9" s="9" customFormat="1" ht="22.5">
      <c r="A209" s="10"/>
      <c r="B209" s="11"/>
      <c r="C209" s="10"/>
      <c r="D209" s="11"/>
      <c r="E209" s="12">
        <f>SUM(E185:E208)</f>
        <v>29992078716</v>
      </c>
      <c r="F209" s="12">
        <f t="shared" ref="F209:G209" si="11">SUM(F185:F208)</f>
        <v>27022581670</v>
      </c>
      <c r="G209" s="12">
        <f t="shared" si="11"/>
        <v>2969497046</v>
      </c>
      <c r="H209" s="12">
        <f>G209</f>
        <v>2969497046</v>
      </c>
      <c r="I209" s="12">
        <f>H209+H238+H263</f>
        <v>3113366904</v>
      </c>
    </row>
    <row r="210" spans="1:9" ht="22.5">
      <c r="A210" s="1" t="s">
        <v>183</v>
      </c>
      <c r="B210" s="2" t="s">
        <v>184</v>
      </c>
      <c r="C210" s="1" t="s">
        <v>38</v>
      </c>
      <c r="D210" s="2" t="s">
        <v>39</v>
      </c>
      <c r="E210" s="3">
        <v>139202498</v>
      </c>
      <c r="F210" s="3">
        <v>139202498</v>
      </c>
      <c r="G210" s="3">
        <f t="shared" si="10"/>
        <v>0</v>
      </c>
    </row>
    <row r="211" spans="1:9" ht="22.5">
      <c r="A211" s="1" t="s">
        <v>185</v>
      </c>
      <c r="B211" s="2" t="s">
        <v>186</v>
      </c>
      <c r="C211" s="1" t="s">
        <v>38</v>
      </c>
      <c r="D211" s="2" t="s">
        <v>39</v>
      </c>
      <c r="E211" s="3">
        <v>1699442813</v>
      </c>
      <c r="F211" s="3">
        <v>1698659010</v>
      </c>
      <c r="G211" s="3">
        <f t="shared" si="10"/>
        <v>783803</v>
      </c>
    </row>
    <row r="212" spans="1:9" ht="22.5">
      <c r="A212" s="1" t="s">
        <v>187</v>
      </c>
      <c r="B212" s="2" t="s">
        <v>188</v>
      </c>
      <c r="C212" s="1" t="s">
        <v>38</v>
      </c>
      <c r="D212" s="2" t="s">
        <v>39</v>
      </c>
      <c r="E212" s="3">
        <v>151476066</v>
      </c>
      <c r="F212" s="3">
        <v>151476066</v>
      </c>
      <c r="G212" s="3">
        <f t="shared" si="10"/>
        <v>0</v>
      </c>
    </row>
    <row r="213" spans="1:9" ht="22.5">
      <c r="A213" s="1" t="s">
        <v>191</v>
      </c>
      <c r="B213" s="2" t="s">
        <v>192</v>
      </c>
      <c r="C213" s="1" t="s">
        <v>38</v>
      </c>
      <c r="D213" s="2" t="s">
        <v>39</v>
      </c>
      <c r="E213" s="3">
        <v>35754944</v>
      </c>
      <c r="F213" s="3">
        <v>35754944</v>
      </c>
      <c r="G213" s="3">
        <f t="shared" si="10"/>
        <v>0</v>
      </c>
    </row>
    <row r="214" spans="1:9" ht="22.5">
      <c r="A214" s="1" t="s">
        <v>193</v>
      </c>
      <c r="B214" s="2" t="s">
        <v>194</v>
      </c>
      <c r="C214" s="1" t="s">
        <v>38</v>
      </c>
      <c r="D214" s="2" t="s">
        <v>39</v>
      </c>
      <c r="E214" s="3">
        <v>8937089721</v>
      </c>
      <c r="F214" s="3">
        <v>8774589761</v>
      </c>
      <c r="G214" s="3">
        <f t="shared" si="10"/>
        <v>162499960</v>
      </c>
    </row>
    <row r="215" spans="1:9" ht="22.5">
      <c r="A215" s="1" t="s">
        <v>201</v>
      </c>
      <c r="B215" s="2" t="s">
        <v>202</v>
      </c>
      <c r="C215" s="1" t="s">
        <v>38</v>
      </c>
      <c r="D215" s="2" t="s">
        <v>39</v>
      </c>
      <c r="E215" s="3">
        <v>152261942</v>
      </c>
      <c r="F215" s="3">
        <v>0</v>
      </c>
      <c r="G215" s="3">
        <f t="shared" si="10"/>
        <v>152261942</v>
      </c>
      <c r="H215" s="12" t="s">
        <v>408</v>
      </c>
    </row>
    <row r="216" spans="1:9" s="9" customFormat="1" ht="22.5">
      <c r="A216" s="10"/>
      <c r="B216" s="11"/>
      <c r="C216" s="10"/>
      <c r="D216" s="11"/>
      <c r="E216" s="12">
        <f>SUM(E210:E215)</f>
        <v>11115227984</v>
      </c>
      <c r="F216" s="12">
        <f t="shared" ref="F216:G216" si="12">SUM(F210:F215)</f>
        <v>10799682279</v>
      </c>
      <c r="G216" s="12">
        <f t="shared" si="12"/>
        <v>315545705</v>
      </c>
      <c r="H216" s="12">
        <f>G216</f>
        <v>315545705</v>
      </c>
    </row>
    <row r="217" spans="1:9" ht="22.5">
      <c r="A217" s="1" t="s">
        <v>183</v>
      </c>
      <c r="B217" s="2" t="s">
        <v>184</v>
      </c>
      <c r="C217" s="1" t="s">
        <v>40</v>
      </c>
      <c r="D217" s="2" t="s">
        <v>41</v>
      </c>
      <c r="E217" s="3">
        <v>31985717</v>
      </c>
      <c r="F217" s="3">
        <v>31985717</v>
      </c>
      <c r="G217" s="3">
        <f t="shared" si="10"/>
        <v>0</v>
      </c>
      <c r="H217" s="12"/>
    </row>
    <row r="218" spans="1:9" ht="22.5">
      <c r="A218" s="1" t="s">
        <v>185</v>
      </c>
      <c r="B218" s="2" t="s">
        <v>186</v>
      </c>
      <c r="C218" s="1" t="s">
        <v>40</v>
      </c>
      <c r="D218" s="2" t="s">
        <v>41</v>
      </c>
      <c r="E218" s="3">
        <v>273076760</v>
      </c>
      <c r="F218" s="3">
        <v>273011835</v>
      </c>
      <c r="G218" s="3">
        <f t="shared" si="10"/>
        <v>64925</v>
      </c>
    </row>
    <row r="219" spans="1:9" ht="22.5">
      <c r="A219" s="1" t="s">
        <v>187</v>
      </c>
      <c r="B219" s="2" t="s">
        <v>188</v>
      </c>
      <c r="C219" s="1" t="s">
        <v>40</v>
      </c>
      <c r="D219" s="2" t="s">
        <v>41</v>
      </c>
      <c r="E219" s="3">
        <v>32980999</v>
      </c>
      <c r="F219" s="3">
        <v>32980999</v>
      </c>
      <c r="G219" s="3">
        <f t="shared" si="10"/>
        <v>0</v>
      </c>
    </row>
    <row r="220" spans="1:9" ht="22.5">
      <c r="A220" s="1" t="s">
        <v>191</v>
      </c>
      <c r="B220" s="2" t="s">
        <v>192</v>
      </c>
      <c r="C220" s="1" t="s">
        <v>40</v>
      </c>
      <c r="D220" s="2" t="s">
        <v>41</v>
      </c>
      <c r="E220" s="3">
        <v>18939887</v>
      </c>
      <c r="F220" s="3">
        <v>18939887</v>
      </c>
      <c r="G220" s="3">
        <f t="shared" si="10"/>
        <v>0</v>
      </c>
    </row>
    <row r="221" spans="1:9" ht="22.5">
      <c r="A221" s="1" t="s">
        <v>193</v>
      </c>
      <c r="B221" s="2" t="s">
        <v>194</v>
      </c>
      <c r="C221" s="1" t="s">
        <v>40</v>
      </c>
      <c r="D221" s="2" t="s">
        <v>41</v>
      </c>
      <c r="E221" s="3">
        <v>799456362</v>
      </c>
      <c r="F221" s="3">
        <v>793563905</v>
      </c>
      <c r="G221" s="3">
        <f t="shared" si="10"/>
        <v>5892457</v>
      </c>
    </row>
    <row r="222" spans="1:9" ht="22.5">
      <c r="A222" s="1" t="s">
        <v>201</v>
      </c>
      <c r="B222" s="2" t="s">
        <v>202</v>
      </c>
      <c r="C222" s="1" t="s">
        <v>40</v>
      </c>
      <c r="D222" s="2" t="s">
        <v>41</v>
      </c>
      <c r="E222" s="3">
        <v>35004669</v>
      </c>
      <c r="F222" s="3">
        <v>0</v>
      </c>
      <c r="G222" s="3">
        <f t="shared" si="10"/>
        <v>35004669</v>
      </c>
    </row>
    <row r="223" spans="1:9" ht="22.5">
      <c r="A223" s="1" t="s">
        <v>183</v>
      </c>
      <c r="B223" s="2" t="s">
        <v>184</v>
      </c>
      <c r="C223" s="1" t="s">
        <v>42</v>
      </c>
      <c r="D223" s="2" t="s">
        <v>43</v>
      </c>
      <c r="E223" s="3">
        <v>213238100</v>
      </c>
      <c r="F223" s="3">
        <v>213238100</v>
      </c>
      <c r="G223" s="3">
        <f t="shared" si="10"/>
        <v>0</v>
      </c>
    </row>
    <row r="224" spans="1:9" ht="22.5">
      <c r="A224" s="1" t="s">
        <v>185</v>
      </c>
      <c r="B224" s="2" t="s">
        <v>186</v>
      </c>
      <c r="C224" s="1" t="s">
        <v>42</v>
      </c>
      <c r="D224" s="2" t="s">
        <v>43</v>
      </c>
      <c r="E224" s="3">
        <v>1912266486</v>
      </c>
      <c r="F224" s="3">
        <v>1912153448</v>
      </c>
      <c r="G224" s="3">
        <f t="shared" si="10"/>
        <v>113038</v>
      </c>
    </row>
    <row r="225" spans="1:8" ht="22.5">
      <c r="A225" s="1" t="s">
        <v>187</v>
      </c>
      <c r="B225" s="2" t="s">
        <v>188</v>
      </c>
      <c r="C225" s="1" t="s">
        <v>42</v>
      </c>
      <c r="D225" s="2" t="s">
        <v>43</v>
      </c>
      <c r="E225" s="3">
        <v>219873339</v>
      </c>
      <c r="F225" s="3">
        <v>189873339</v>
      </c>
      <c r="G225" s="3">
        <f t="shared" si="10"/>
        <v>30000000</v>
      </c>
    </row>
    <row r="226" spans="1:8" ht="22.5">
      <c r="A226" s="1" t="s">
        <v>191</v>
      </c>
      <c r="B226" s="2" t="s">
        <v>192</v>
      </c>
      <c r="C226" s="1" t="s">
        <v>42</v>
      </c>
      <c r="D226" s="2" t="s">
        <v>43</v>
      </c>
      <c r="E226" s="3">
        <v>126265904</v>
      </c>
      <c r="F226" s="3">
        <v>126265904</v>
      </c>
      <c r="G226" s="3">
        <f t="shared" si="10"/>
        <v>0</v>
      </c>
    </row>
    <row r="227" spans="1:8" ht="22.5">
      <c r="A227" s="1" t="s">
        <v>193</v>
      </c>
      <c r="B227" s="2" t="s">
        <v>194</v>
      </c>
      <c r="C227" s="1" t="s">
        <v>42</v>
      </c>
      <c r="D227" s="2" t="s">
        <v>43</v>
      </c>
      <c r="E227" s="3">
        <v>5630872411</v>
      </c>
      <c r="F227" s="3">
        <v>5497110202</v>
      </c>
      <c r="G227" s="3">
        <f t="shared" si="10"/>
        <v>133762209</v>
      </c>
    </row>
    <row r="228" spans="1:8" ht="22.5">
      <c r="A228" s="1" t="s">
        <v>201</v>
      </c>
      <c r="B228" s="2" t="s">
        <v>202</v>
      </c>
      <c r="C228" s="1" t="s">
        <v>42</v>
      </c>
      <c r="D228" s="2" t="s">
        <v>43</v>
      </c>
      <c r="E228" s="3">
        <v>233364471</v>
      </c>
      <c r="F228" s="3">
        <v>0</v>
      </c>
      <c r="G228" s="3">
        <f t="shared" si="10"/>
        <v>233364471</v>
      </c>
    </row>
    <row r="229" spans="1:8" ht="22.5">
      <c r="A229" s="1" t="s">
        <v>183</v>
      </c>
      <c r="B229" s="2" t="s">
        <v>184</v>
      </c>
      <c r="C229" s="1" t="s">
        <v>44</v>
      </c>
      <c r="D229" s="2" t="s">
        <v>45</v>
      </c>
      <c r="E229" s="3">
        <v>171937924</v>
      </c>
      <c r="F229" s="3">
        <v>114577478</v>
      </c>
      <c r="G229" s="3">
        <f t="shared" si="10"/>
        <v>57360446</v>
      </c>
    </row>
    <row r="230" spans="1:8" ht="22.5">
      <c r="A230" s="1" t="s">
        <v>185</v>
      </c>
      <c r="B230" s="2" t="s">
        <v>186</v>
      </c>
      <c r="C230" s="1" t="s">
        <v>44</v>
      </c>
      <c r="D230" s="2" t="s">
        <v>45</v>
      </c>
      <c r="E230" s="3">
        <v>937178367</v>
      </c>
      <c r="F230" s="3">
        <v>932339894</v>
      </c>
      <c r="G230" s="3">
        <f t="shared" si="10"/>
        <v>4838473</v>
      </c>
    </row>
    <row r="231" spans="1:8" ht="22.5">
      <c r="A231" s="1" t="s">
        <v>187</v>
      </c>
      <c r="B231" s="2" t="s">
        <v>188</v>
      </c>
      <c r="C231" s="1" t="s">
        <v>44</v>
      </c>
      <c r="D231" s="2" t="s">
        <v>45</v>
      </c>
      <c r="E231" s="3">
        <v>115566129</v>
      </c>
      <c r="F231" s="3">
        <v>106141974</v>
      </c>
      <c r="G231" s="3">
        <f t="shared" si="10"/>
        <v>9424155</v>
      </c>
    </row>
    <row r="232" spans="1:8" ht="22.5">
      <c r="A232" s="1" t="s">
        <v>191</v>
      </c>
      <c r="B232" s="2" t="s">
        <v>192</v>
      </c>
      <c r="C232" s="1" t="s">
        <v>44</v>
      </c>
      <c r="D232" s="2" t="s">
        <v>45</v>
      </c>
      <c r="E232" s="3">
        <v>87460438</v>
      </c>
      <c r="F232" s="3">
        <v>80463620</v>
      </c>
      <c r="G232" s="3">
        <f t="shared" si="10"/>
        <v>6996818</v>
      </c>
    </row>
    <row r="233" spans="1:8" ht="22.5">
      <c r="A233" s="1" t="s">
        <v>193</v>
      </c>
      <c r="B233" s="2" t="s">
        <v>194</v>
      </c>
      <c r="C233" s="1" t="s">
        <v>44</v>
      </c>
      <c r="D233" s="2" t="s">
        <v>45</v>
      </c>
      <c r="E233" s="3">
        <v>2390063408</v>
      </c>
      <c r="F233" s="3">
        <v>2380444804</v>
      </c>
      <c r="G233" s="3">
        <f t="shared" si="10"/>
        <v>9618604</v>
      </c>
    </row>
    <row r="234" spans="1:8" ht="22.5">
      <c r="A234" s="1" t="s">
        <v>201</v>
      </c>
      <c r="B234" s="2" t="s">
        <v>202</v>
      </c>
      <c r="C234" s="1" t="s">
        <v>44</v>
      </c>
      <c r="D234" s="2" t="s">
        <v>45</v>
      </c>
      <c r="E234" s="3">
        <v>91021308</v>
      </c>
      <c r="F234" s="3">
        <v>15292896</v>
      </c>
      <c r="G234" s="3">
        <f t="shared" si="10"/>
        <v>75728412</v>
      </c>
      <c r="H234" s="12" t="s">
        <v>410</v>
      </c>
    </row>
    <row r="235" spans="1:8" s="9" customFormat="1" ht="22.5">
      <c r="A235" s="10"/>
      <c r="B235" s="11"/>
      <c r="C235" s="10"/>
      <c r="D235" s="11"/>
      <c r="E235" s="12">
        <f>SUM(E217:E234)</f>
        <v>13320552679</v>
      </c>
      <c r="F235" s="12">
        <f t="shared" ref="F235:G235" si="13">SUM(F217:F234)</f>
        <v>12718384002</v>
      </c>
      <c r="G235" s="12">
        <f t="shared" si="13"/>
        <v>602168677</v>
      </c>
      <c r="H235" s="12">
        <f>G235</f>
        <v>602168677</v>
      </c>
    </row>
    <row r="236" spans="1:8" ht="22.5">
      <c r="A236" s="1" t="s">
        <v>185</v>
      </c>
      <c r="B236" s="2" t="s">
        <v>186</v>
      </c>
      <c r="C236" s="1" t="s">
        <v>207</v>
      </c>
      <c r="D236" s="2" t="s">
        <v>208</v>
      </c>
      <c r="E236" s="3">
        <v>41411678</v>
      </c>
      <c r="F236" s="3">
        <v>41089870</v>
      </c>
      <c r="G236" s="3">
        <f t="shared" si="10"/>
        <v>321808</v>
      </c>
    </row>
    <row r="237" spans="1:8" ht="22.5">
      <c r="A237" s="1" t="s">
        <v>193</v>
      </c>
      <c r="B237" s="2" t="s">
        <v>194</v>
      </c>
      <c r="C237" s="1" t="s">
        <v>207</v>
      </c>
      <c r="D237" s="2" t="s">
        <v>208</v>
      </c>
      <c r="E237" s="3">
        <v>1885095949</v>
      </c>
      <c r="F237" s="3">
        <v>1746202499</v>
      </c>
      <c r="G237" s="3">
        <f t="shared" si="10"/>
        <v>138893450</v>
      </c>
      <c r="H237" s="12" t="s">
        <v>423</v>
      </c>
    </row>
    <row r="238" spans="1:8" s="9" customFormat="1" ht="22.5">
      <c r="A238" s="10"/>
      <c r="B238" s="11"/>
      <c r="C238" s="10"/>
      <c r="D238" s="11"/>
      <c r="E238" s="12">
        <f>SUM(E236:E237)</f>
        <v>1926507627</v>
      </c>
      <c r="F238" s="12">
        <f t="shared" ref="F238:G238" si="14">SUM(F236:F237)</f>
        <v>1787292369</v>
      </c>
      <c r="G238" s="12">
        <f t="shared" si="14"/>
        <v>139215258</v>
      </c>
      <c r="H238" s="12">
        <f>G238</f>
        <v>139215258</v>
      </c>
    </row>
    <row r="239" spans="1:8" ht="22.5">
      <c r="A239" s="1" t="s">
        <v>183</v>
      </c>
      <c r="B239" s="2" t="s">
        <v>184</v>
      </c>
      <c r="C239" s="1" t="s">
        <v>46</v>
      </c>
      <c r="D239" s="2" t="s">
        <v>47</v>
      </c>
      <c r="E239" s="3">
        <v>117860351</v>
      </c>
      <c r="F239" s="3">
        <v>117860351</v>
      </c>
      <c r="G239" s="3">
        <f t="shared" si="10"/>
        <v>0</v>
      </c>
    </row>
    <row r="240" spans="1:8" ht="22.5">
      <c r="A240" s="1" t="s">
        <v>185</v>
      </c>
      <c r="B240" s="2" t="s">
        <v>186</v>
      </c>
      <c r="C240" s="1" t="s">
        <v>46</v>
      </c>
      <c r="D240" s="2" t="s">
        <v>47</v>
      </c>
      <c r="E240" s="3">
        <v>940885106</v>
      </c>
      <c r="F240" s="3">
        <v>940885106</v>
      </c>
      <c r="G240" s="3">
        <f t="shared" si="10"/>
        <v>0</v>
      </c>
    </row>
    <row r="241" spans="1:8" ht="22.5">
      <c r="A241" s="1" t="s">
        <v>187</v>
      </c>
      <c r="B241" s="2" t="s">
        <v>188</v>
      </c>
      <c r="C241" s="1" t="s">
        <v>46</v>
      </c>
      <c r="D241" s="2" t="s">
        <v>47</v>
      </c>
      <c r="E241" s="3">
        <v>881754698</v>
      </c>
      <c r="F241" s="3">
        <v>114640656</v>
      </c>
      <c r="G241" s="3">
        <f t="shared" si="10"/>
        <v>767114042</v>
      </c>
    </row>
    <row r="242" spans="1:8" ht="22.5">
      <c r="A242" s="1" t="s">
        <v>193</v>
      </c>
      <c r="B242" s="2" t="s">
        <v>194</v>
      </c>
      <c r="C242" s="1" t="s">
        <v>46</v>
      </c>
      <c r="D242" s="2" t="s">
        <v>47</v>
      </c>
      <c r="E242" s="3">
        <v>2716980716</v>
      </c>
      <c r="F242" s="3">
        <v>2402559371</v>
      </c>
      <c r="G242" s="3">
        <f t="shared" si="10"/>
        <v>314421345</v>
      </c>
      <c r="H242" s="12" t="s">
        <v>392</v>
      </c>
    </row>
    <row r="243" spans="1:8" s="9" customFormat="1" ht="22.5">
      <c r="A243" s="10"/>
      <c r="B243" s="11"/>
      <c r="C243" s="10"/>
      <c r="D243" s="11"/>
      <c r="E243" s="12">
        <f>SUM(E239:E242)</f>
        <v>4657480871</v>
      </c>
      <c r="F243" s="12">
        <f t="shared" ref="F243:G243" si="15">SUM(F239:F242)</f>
        <v>3575945484</v>
      </c>
      <c r="G243" s="12">
        <f t="shared" si="15"/>
        <v>1081535387</v>
      </c>
      <c r="H243" s="12">
        <f>G243</f>
        <v>1081535387</v>
      </c>
    </row>
    <row r="244" spans="1:8" ht="22.5">
      <c r="A244" s="1" t="s">
        <v>183</v>
      </c>
      <c r="B244" s="2" t="s">
        <v>184</v>
      </c>
      <c r="C244" s="1" t="s">
        <v>48</v>
      </c>
      <c r="D244" s="2" t="s">
        <v>49</v>
      </c>
      <c r="E244" s="3">
        <v>22598356</v>
      </c>
      <c r="F244" s="3">
        <v>0</v>
      </c>
      <c r="G244" s="3">
        <f t="shared" si="10"/>
        <v>22598356</v>
      </c>
    </row>
    <row r="245" spans="1:8" ht="22.5">
      <c r="A245" s="1" t="s">
        <v>185</v>
      </c>
      <c r="B245" s="2" t="s">
        <v>186</v>
      </c>
      <c r="C245" s="1" t="s">
        <v>48</v>
      </c>
      <c r="D245" s="2" t="s">
        <v>49</v>
      </c>
      <c r="E245" s="3">
        <v>298024234</v>
      </c>
      <c r="F245" s="3">
        <v>0</v>
      </c>
      <c r="G245" s="3">
        <f t="shared" si="10"/>
        <v>298024234</v>
      </c>
    </row>
    <row r="246" spans="1:8" ht="22.5">
      <c r="A246" s="1" t="s">
        <v>187</v>
      </c>
      <c r="B246" s="2" t="s">
        <v>188</v>
      </c>
      <c r="C246" s="1" t="s">
        <v>48</v>
      </c>
      <c r="D246" s="2" t="s">
        <v>49</v>
      </c>
      <c r="E246" s="3">
        <v>23011407</v>
      </c>
      <c r="F246" s="3">
        <v>0</v>
      </c>
      <c r="G246" s="3">
        <f t="shared" si="10"/>
        <v>23011407</v>
      </c>
    </row>
    <row r="247" spans="1:8" ht="22.5">
      <c r="A247" s="1" t="s">
        <v>193</v>
      </c>
      <c r="B247" s="2" t="s">
        <v>194</v>
      </c>
      <c r="C247" s="1" t="s">
        <v>48</v>
      </c>
      <c r="D247" s="2" t="s">
        <v>49</v>
      </c>
      <c r="E247" s="3">
        <v>633708511</v>
      </c>
      <c r="F247" s="3">
        <v>0</v>
      </c>
      <c r="G247" s="3">
        <f t="shared" si="10"/>
        <v>633708511</v>
      </c>
    </row>
    <row r="248" spans="1:8" ht="22.5">
      <c r="A248" s="1" t="s">
        <v>201</v>
      </c>
      <c r="B248" s="2" t="s">
        <v>202</v>
      </c>
      <c r="C248" s="1" t="s">
        <v>48</v>
      </c>
      <c r="D248" s="2" t="s">
        <v>49</v>
      </c>
      <c r="E248" s="3">
        <v>47420482</v>
      </c>
      <c r="F248" s="3">
        <v>0</v>
      </c>
      <c r="G248" s="3">
        <f t="shared" si="10"/>
        <v>47420482</v>
      </c>
    </row>
    <row r="249" spans="1:8" ht="22.5">
      <c r="A249" s="1" t="s">
        <v>181</v>
      </c>
      <c r="B249" s="2" t="s">
        <v>182</v>
      </c>
      <c r="C249" s="1" t="s">
        <v>50</v>
      </c>
      <c r="D249" s="2" t="s">
        <v>51</v>
      </c>
      <c r="E249" s="3">
        <v>6199728855</v>
      </c>
      <c r="F249" s="3">
        <v>0</v>
      </c>
      <c r="G249" s="3">
        <f t="shared" si="10"/>
        <v>6199728855</v>
      </c>
    </row>
    <row r="250" spans="1:8" ht="22.5">
      <c r="A250" s="1" t="s">
        <v>183</v>
      </c>
      <c r="B250" s="2" t="s">
        <v>184</v>
      </c>
      <c r="C250" s="1" t="s">
        <v>50</v>
      </c>
      <c r="D250" s="2" t="s">
        <v>51</v>
      </c>
      <c r="E250" s="3">
        <v>66165213</v>
      </c>
      <c r="F250" s="3">
        <v>0</v>
      </c>
      <c r="G250" s="3">
        <f t="shared" si="10"/>
        <v>66165213</v>
      </c>
    </row>
    <row r="251" spans="1:8" ht="22.5">
      <c r="A251" s="1" t="s">
        <v>185</v>
      </c>
      <c r="B251" s="2" t="s">
        <v>186</v>
      </c>
      <c r="C251" s="1" t="s">
        <v>50</v>
      </c>
      <c r="D251" s="2" t="s">
        <v>51</v>
      </c>
      <c r="E251" s="3">
        <v>642042210</v>
      </c>
      <c r="F251" s="3">
        <v>0</v>
      </c>
      <c r="G251" s="3">
        <f t="shared" si="10"/>
        <v>642042210</v>
      </c>
    </row>
    <row r="252" spans="1:8" ht="22.5">
      <c r="A252" s="1" t="s">
        <v>187</v>
      </c>
      <c r="B252" s="2" t="s">
        <v>188</v>
      </c>
      <c r="C252" s="1" t="s">
        <v>50</v>
      </c>
      <c r="D252" s="2" t="s">
        <v>51</v>
      </c>
      <c r="E252" s="3">
        <v>65850806</v>
      </c>
      <c r="F252" s="3">
        <v>0</v>
      </c>
      <c r="G252" s="3">
        <f t="shared" si="10"/>
        <v>65850806</v>
      </c>
    </row>
    <row r="253" spans="1:8" ht="22.5">
      <c r="A253" s="1" t="s">
        <v>191</v>
      </c>
      <c r="B253" s="2" t="s">
        <v>192</v>
      </c>
      <c r="C253" s="1" t="s">
        <v>50</v>
      </c>
      <c r="D253" s="2" t="s">
        <v>51</v>
      </c>
      <c r="E253" s="3">
        <v>37605581</v>
      </c>
      <c r="F253" s="3">
        <v>0</v>
      </c>
      <c r="G253" s="3">
        <f t="shared" si="10"/>
        <v>37605581</v>
      </c>
    </row>
    <row r="254" spans="1:8" ht="22.5">
      <c r="A254" s="1" t="s">
        <v>193</v>
      </c>
      <c r="B254" s="2" t="s">
        <v>194</v>
      </c>
      <c r="C254" s="1" t="s">
        <v>50</v>
      </c>
      <c r="D254" s="2" t="s">
        <v>51</v>
      </c>
      <c r="E254" s="3">
        <v>3306120002</v>
      </c>
      <c r="F254" s="3">
        <v>0</v>
      </c>
      <c r="G254" s="3">
        <f t="shared" si="10"/>
        <v>3306120002</v>
      </c>
    </row>
    <row r="255" spans="1:8" ht="22.5">
      <c r="A255" s="1" t="s">
        <v>201</v>
      </c>
      <c r="B255" s="2" t="s">
        <v>202</v>
      </c>
      <c r="C255" s="1" t="s">
        <v>50</v>
      </c>
      <c r="D255" s="2" t="s">
        <v>51</v>
      </c>
      <c r="E255" s="3">
        <v>740313075</v>
      </c>
      <c r="F255" s="3">
        <v>0</v>
      </c>
      <c r="G255" s="3">
        <f t="shared" si="10"/>
        <v>740313075</v>
      </c>
      <c r="H255" s="12" t="s">
        <v>411</v>
      </c>
    </row>
    <row r="256" spans="1:8" s="9" customFormat="1" ht="22.5">
      <c r="A256" s="10"/>
      <c r="B256" s="11"/>
      <c r="C256" s="10"/>
      <c r="D256" s="11"/>
      <c r="E256" s="12">
        <f>SUM(E244:E255)</f>
        <v>12082588732</v>
      </c>
      <c r="F256" s="12">
        <f t="shared" ref="F256:G256" si="16">SUM(F244:F255)</f>
        <v>0</v>
      </c>
      <c r="G256" s="12">
        <f t="shared" si="16"/>
        <v>12082588732</v>
      </c>
      <c r="H256" s="12">
        <f>G256</f>
        <v>12082588732</v>
      </c>
    </row>
    <row r="257" spans="1:8" ht="22.5">
      <c r="A257" s="1" t="s">
        <v>183</v>
      </c>
      <c r="B257" s="2" t="s">
        <v>184</v>
      </c>
      <c r="C257" s="1" t="s">
        <v>52</v>
      </c>
      <c r="D257" s="2" t="s">
        <v>53</v>
      </c>
      <c r="E257" s="3">
        <v>5532450</v>
      </c>
      <c r="F257" s="3">
        <v>5532450</v>
      </c>
      <c r="G257" s="3">
        <f t="shared" si="10"/>
        <v>0</v>
      </c>
    </row>
    <row r="258" spans="1:8" ht="22.5">
      <c r="A258" s="1" t="s">
        <v>185</v>
      </c>
      <c r="B258" s="2" t="s">
        <v>186</v>
      </c>
      <c r="C258" s="1" t="s">
        <v>52</v>
      </c>
      <c r="D258" s="2" t="s">
        <v>53</v>
      </c>
      <c r="E258" s="3">
        <v>43619400</v>
      </c>
      <c r="F258" s="3">
        <v>43131200</v>
      </c>
      <c r="G258" s="3">
        <f t="shared" si="10"/>
        <v>488200</v>
      </c>
    </row>
    <row r="259" spans="1:8" ht="22.5">
      <c r="A259" s="1" t="s">
        <v>187</v>
      </c>
      <c r="B259" s="2" t="s">
        <v>188</v>
      </c>
      <c r="C259" s="1" t="s">
        <v>52</v>
      </c>
      <c r="D259" s="2" t="s">
        <v>53</v>
      </c>
      <c r="E259" s="3">
        <v>5532450</v>
      </c>
      <c r="F259" s="3">
        <v>5532450</v>
      </c>
      <c r="G259" s="3">
        <f t="shared" si="10"/>
        <v>0</v>
      </c>
    </row>
    <row r="260" spans="1:8" ht="22.5">
      <c r="A260" s="1" t="s">
        <v>191</v>
      </c>
      <c r="B260" s="2" t="s">
        <v>192</v>
      </c>
      <c r="C260" s="1" t="s">
        <v>52</v>
      </c>
      <c r="D260" s="2" t="s">
        <v>53</v>
      </c>
      <c r="E260" s="3">
        <v>4480800</v>
      </c>
      <c r="F260" s="3">
        <v>4480800</v>
      </c>
      <c r="G260" s="3">
        <f t="shared" si="10"/>
        <v>0</v>
      </c>
    </row>
    <row r="261" spans="1:8" ht="22.5">
      <c r="A261" s="1" t="s">
        <v>193</v>
      </c>
      <c r="B261" s="2" t="s">
        <v>194</v>
      </c>
      <c r="C261" s="1" t="s">
        <v>52</v>
      </c>
      <c r="D261" s="2" t="s">
        <v>53</v>
      </c>
      <c r="E261" s="3">
        <v>104933250</v>
      </c>
      <c r="F261" s="3">
        <v>104790450</v>
      </c>
      <c r="G261" s="3">
        <f t="shared" si="10"/>
        <v>142800</v>
      </c>
    </row>
    <row r="262" spans="1:8" ht="22.5">
      <c r="A262" s="1" t="s">
        <v>201</v>
      </c>
      <c r="B262" s="2" t="s">
        <v>202</v>
      </c>
      <c r="C262" s="1" t="s">
        <v>52</v>
      </c>
      <c r="D262" s="2" t="s">
        <v>53</v>
      </c>
      <c r="E262" s="3">
        <v>4023600</v>
      </c>
      <c r="F262" s="3">
        <v>0</v>
      </c>
      <c r="G262" s="3">
        <f t="shared" si="10"/>
        <v>4023600</v>
      </c>
      <c r="H262" s="2" t="s">
        <v>423</v>
      </c>
    </row>
    <row r="263" spans="1:8" s="9" customFormat="1" ht="22.5">
      <c r="A263" s="10"/>
      <c r="B263" s="11"/>
      <c r="C263" s="10"/>
      <c r="D263" s="11"/>
      <c r="E263" s="12">
        <f>SUM(E257:E262)</f>
        <v>168121950</v>
      </c>
      <c r="F263" s="12">
        <f t="shared" ref="F263:G263" si="17">SUM(F257:F262)</f>
        <v>163467350</v>
      </c>
      <c r="G263" s="12">
        <f t="shared" si="17"/>
        <v>4654600</v>
      </c>
      <c r="H263" s="12">
        <f>G263</f>
        <v>4654600</v>
      </c>
    </row>
    <row r="264" spans="1:8" ht="22.5">
      <c r="A264" s="1" t="s">
        <v>181</v>
      </c>
      <c r="B264" s="2" t="s">
        <v>182</v>
      </c>
      <c r="C264" s="1" t="s">
        <v>163</v>
      </c>
      <c r="D264" s="2" t="s">
        <v>164</v>
      </c>
      <c r="E264" s="3">
        <v>182972120</v>
      </c>
      <c r="F264" s="3">
        <v>0</v>
      </c>
      <c r="G264" s="3">
        <f t="shared" si="10"/>
        <v>182972120</v>
      </c>
      <c r="H264" s="4"/>
    </row>
    <row r="265" spans="1:8" ht="22.5">
      <c r="A265" s="1" t="s">
        <v>183</v>
      </c>
      <c r="B265" s="2" t="s">
        <v>184</v>
      </c>
      <c r="C265" s="1" t="s">
        <v>163</v>
      </c>
      <c r="D265" s="2" t="s">
        <v>164</v>
      </c>
      <c r="E265" s="3">
        <v>1555125487</v>
      </c>
      <c r="F265" s="3">
        <v>0</v>
      </c>
      <c r="G265" s="3">
        <f t="shared" si="10"/>
        <v>1555125487</v>
      </c>
    </row>
    <row r="266" spans="1:8" ht="22.5">
      <c r="A266" s="1" t="s">
        <v>185</v>
      </c>
      <c r="B266" s="2" t="s">
        <v>186</v>
      </c>
      <c r="C266" s="1" t="s">
        <v>163</v>
      </c>
      <c r="D266" s="2" t="s">
        <v>164</v>
      </c>
      <c r="E266" s="3">
        <v>986805415</v>
      </c>
      <c r="F266" s="3">
        <v>0</v>
      </c>
      <c r="G266" s="3">
        <f t="shared" si="10"/>
        <v>986805415</v>
      </c>
    </row>
    <row r="267" spans="1:8" ht="22.5">
      <c r="A267" s="1" t="s">
        <v>187</v>
      </c>
      <c r="B267" s="2" t="s">
        <v>188</v>
      </c>
      <c r="C267" s="1" t="s">
        <v>163</v>
      </c>
      <c r="D267" s="2" t="s">
        <v>164</v>
      </c>
      <c r="E267" s="3">
        <v>258737316</v>
      </c>
      <c r="F267" s="3">
        <v>0</v>
      </c>
      <c r="G267" s="3">
        <f t="shared" si="10"/>
        <v>258737316</v>
      </c>
    </row>
    <row r="268" spans="1:8" ht="22.5">
      <c r="A268" s="1" t="s">
        <v>189</v>
      </c>
      <c r="B268" s="2" t="s">
        <v>190</v>
      </c>
      <c r="C268" s="1" t="s">
        <v>163</v>
      </c>
      <c r="D268" s="2" t="s">
        <v>164</v>
      </c>
      <c r="E268" s="3">
        <v>1408038142</v>
      </c>
      <c r="F268" s="3">
        <v>0</v>
      </c>
      <c r="G268" s="3">
        <f t="shared" si="10"/>
        <v>1408038142</v>
      </c>
    </row>
    <row r="269" spans="1:8" ht="22.5">
      <c r="A269" s="1" t="s">
        <v>191</v>
      </c>
      <c r="B269" s="2" t="s">
        <v>192</v>
      </c>
      <c r="C269" s="1" t="s">
        <v>163</v>
      </c>
      <c r="D269" s="2" t="s">
        <v>164</v>
      </c>
      <c r="E269" s="3">
        <v>1022700257</v>
      </c>
      <c r="F269" s="3">
        <v>0</v>
      </c>
      <c r="G269" s="3">
        <f t="shared" si="10"/>
        <v>1022700257</v>
      </c>
    </row>
    <row r="270" spans="1:8" ht="22.5">
      <c r="A270" s="1" t="s">
        <v>193</v>
      </c>
      <c r="B270" s="2" t="s">
        <v>194</v>
      </c>
      <c r="C270" s="1" t="s">
        <v>163</v>
      </c>
      <c r="D270" s="2" t="s">
        <v>164</v>
      </c>
      <c r="E270" s="3">
        <v>295803036</v>
      </c>
      <c r="F270" s="3">
        <v>0</v>
      </c>
      <c r="G270" s="3">
        <f t="shared" si="10"/>
        <v>295803036</v>
      </c>
    </row>
    <row r="271" spans="1:8" ht="22.5">
      <c r="A271" s="1" t="s">
        <v>195</v>
      </c>
      <c r="B271" s="2" t="s">
        <v>196</v>
      </c>
      <c r="C271" s="1" t="s">
        <v>163</v>
      </c>
      <c r="D271" s="2" t="s">
        <v>164</v>
      </c>
      <c r="E271" s="3">
        <v>231091947</v>
      </c>
      <c r="F271" s="3">
        <v>0</v>
      </c>
      <c r="G271" s="3">
        <f t="shared" si="10"/>
        <v>231091947</v>
      </c>
    </row>
    <row r="272" spans="1:8" ht="22.5">
      <c r="A272" s="1" t="s">
        <v>177</v>
      </c>
      <c r="B272" s="2" t="s">
        <v>178</v>
      </c>
      <c r="C272" s="1" t="s">
        <v>54</v>
      </c>
      <c r="D272" s="2" t="s">
        <v>55</v>
      </c>
      <c r="E272" s="3">
        <v>546351</v>
      </c>
      <c r="F272" s="3">
        <v>0</v>
      </c>
      <c r="G272" s="3">
        <f t="shared" si="10"/>
        <v>546351</v>
      </c>
    </row>
    <row r="273" spans="1:7" ht="22.5">
      <c r="A273" s="1" t="s">
        <v>209</v>
      </c>
      <c r="B273" s="2" t="s">
        <v>210</v>
      </c>
      <c r="C273" s="1" t="s">
        <v>54</v>
      </c>
      <c r="D273" s="2" t="s">
        <v>55</v>
      </c>
      <c r="E273" s="3">
        <v>12482862</v>
      </c>
      <c r="F273" s="3">
        <v>0</v>
      </c>
      <c r="G273" s="3">
        <f t="shared" ref="G273:G338" si="18">E273-F273</f>
        <v>12482862</v>
      </c>
    </row>
    <row r="274" spans="1:7" ht="22.5">
      <c r="A274" s="1" t="s">
        <v>179</v>
      </c>
      <c r="B274" s="2" t="s">
        <v>180</v>
      </c>
      <c r="C274" s="1" t="s">
        <v>54</v>
      </c>
      <c r="D274" s="2" t="s">
        <v>55</v>
      </c>
      <c r="E274" s="3">
        <v>546351</v>
      </c>
      <c r="F274" s="3">
        <v>0</v>
      </c>
      <c r="G274" s="3">
        <f t="shared" si="18"/>
        <v>546351</v>
      </c>
    </row>
    <row r="275" spans="1:7" ht="22.5">
      <c r="A275" s="1" t="s">
        <v>181</v>
      </c>
      <c r="B275" s="2" t="s">
        <v>182</v>
      </c>
      <c r="C275" s="1" t="s">
        <v>54</v>
      </c>
      <c r="D275" s="2" t="s">
        <v>55</v>
      </c>
      <c r="E275" s="3">
        <v>118400000</v>
      </c>
      <c r="F275" s="3">
        <v>0</v>
      </c>
      <c r="G275" s="3">
        <f t="shared" si="18"/>
        <v>118400000</v>
      </c>
    </row>
    <row r="276" spans="1:7" ht="22.5">
      <c r="A276" s="1" t="s">
        <v>185</v>
      </c>
      <c r="B276" s="2" t="s">
        <v>186</v>
      </c>
      <c r="C276" s="1" t="s">
        <v>54</v>
      </c>
      <c r="D276" s="2" t="s">
        <v>55</v>
      </c>
      <c r="E276" s="3">
        <v>39240000</v>
      </c>
      <c r="F276" s="3">
        <v>0</v>
      </c>
      <c r="G276" s="3">
        <f t="shared" si="18"/>
        <v>39240000</v>
      </c>
    </row>
    <row r="277" spans="1:7" ht="22.5">
      <c r="A277" s="1" t="s">
        <v>187</v>
      </c>
      <c r="B277" s="2" t="s">
        <v>188</v>
      </c>
      <c r="C277" s="1" t="s">
        <v>54</v>
      </c>
      <c r="D277" s="2" t="s">
        <v>55</v>
      </c>
      <c r="E277" s="3">
        <v>124000000</v>
      </c>
      <c r="F277" s="3">
        <v>0</v>
      </c>
      <c r="G277" s="3">
        <f t="shared" si="18"/>
        <v>124000000</v>
      </c>
    </row>
    <row r="278" spans="1:7" ht="22.5">
      <c r="A278" s="1" t="s">
        <v>193</v>
      </c>
      <c r="B278" s="2" t="s">
        <v>194</v>
      </c>
      <c r="C278" s="1" t="s">
        <v>54</v>
      </c>
      <c r="D278" s="2" t="s">
        <v>55</v>
      </c>
      <c r="E278" s="3">
        <v>2288135000</v>
      </c>
      <c r="F278" s="3">
        <v>0</v>
      </c>
      <c r="G278" s="3">
        <f t="shared" si="18"/>
        <v>2288135000</v>
      </c>
    </row>
    <row r="279" spans="1:7" ht="22.5">
      <c r="A279" s="1" t="s">
        <v>201</v>
      </c>
      <c r="B279" s="2" t="s">
        <v>202</v>
      </c>
      <c r="C279" s="1" t="s">
        <v>54</v>
      </c>
      <c r="D279" s="2" t="s">
        <v>55</v>
      </c>
      <c r="E279" s="3">
        <v>10000000</v>
      </c>
      <c r="F279" s="3">
        <v>0</v>
      </c>
      <c r="G279" s="3">
        <f t="shared" si="18"/>
        <v>10000000</v>
      </c>
    </row>
    <row r="280" spans="1:7" ht="22.5">
      <c r="A280" s="1" t="s">
        <v>181</v>
      </c>
      <c r="B280" s="2" t="s">
        <v>182</v>
      </c>
      <c r="C280" s="1" t="s">
        <v>165</v>
      </c>
      <c r="D280" s="2" t="s">
        <v>166</v>
      </c>
      <c r="E280" s="3">
        <v>5580000</v>
      </c>
      <c r="F280" s="3">
        <v>0</v>
      </c>
      <c r="G280" s="3">
        <f t="shared" si="18"/>
        <v>5580000</v>
      </c>
    </row>
    <row r="281" spans="1:7" ht="22.5">
      <c r="A281" s="1" t="s">
        <v>183</v>
      </c>
      <c r="B281" s="2" t="s">
        <v>184</v>
      </c>
      <c r="C281" s="1" t="s">
        <v>165</v>
      </c>
      <c r="D281" s="2" t="s">
        <v>166</v>
      </c>
      <c r="E281" s="3">
        <v>25314300</v>
      </c>
      <c r="F281" s="3">
        <v>0</v>
      </c>
      <c r="G281" s="3">
        <f t="shared" si="18"/>
        <v>25314300</v>
      </c>
    </row>
    <row r="282" spans="1:7" ht="22.5">
      <c r="A282" s="1" t="s">
        <v>185</v>
      </c>
      <c r="B282" s="2" t="s">
        <v>186</v>
      </c>
      <c r="C282" s="1" t="s">
        <v>165</v>
      </c>
      <c r="D282" s="2" t="s">
        <v>166</v>
      </c>
      <c r="E282" s="3">
        <v>128000000</v>
      </c>
      <c r="F282" s="3">
        <v>0</v>
      </c>
      <c r="G282" s="3">
        <f t="shared" si="18"/>
        <v>128000000</v>
      </c>
    </row>
    <row r="283" spans="1:7" ht="22.5">
      <c r="A283" s="1" t="s">
        <v>187</v>
      </c>
      <c r="B283" s="2" t="s">
        <v>188</v>
      </c>
      <c r="C283" s="1" t="s">
        <v>165</v>
      </c>
      <c r="D283" s="2" t="s">
        <v>166</v>
      </c>
      <c r="E283" s="3">
        <v>16430000</v>
      </c>
      <c r="F283" s="3">
        <v>0</v>
      </c>
      <c r="G283" s="3">
        <f t="shared" si="18"/>
        <v>16430000</v>
      </c>
    </row>
    <row r="284" spans="1:7" ht="22.5">
      <c r="A284" s="1" t="s">
        <v>189</v>
      </c>
      <c r="B284" s="2" t="s">
        <v>190</v>
      </c>
      <c r="C284" s="1" t="s">
        <v>165</v>
      </c>
      <c r="D284" s="2" t="s">
        <v>166</v>
      </c>
      <c r="E284" s="3">
        <v>35199000</v>
      </c>
      <c r="F284" s="3">
        <v>0</v>
      </c>
      <c r="G284" s="3">
        <f t="shared" si="18"/>
        <v>35199000</v>
      </c>
    </row>
    <row r="285" spans="1:7" ht="22.5">
      <c r="A285" s="1" t="s">
        <v>191</v>
      </c>
      <c r="B285" s="2" t="s">
        <v>192</v>
      </c>
      <c r="C285" s="1" t="s">
        <v>165</v>
      </c>
      <c r="D285" s="2" t="s">
        <v>166</v>
      </c>
      <c r="E285" s="3">
        <v>15789000</v>
      </c>
      <c r="F285" s="3">
        <v>0</v>
      </c>
      <c r="G285" s="3">
        <f t="shared" si="18"/>
        <v>15789000</v>
      </c>
    </row>
    <row r="286" spans="1:7" ht="22.5">
      <c r="A286" s="1" t="s">
        <v>193</v>
      </c>
      <c r="B286" s="2" t="s">
        <v>194</v>
      </c>
      <c r="C286" s="1" t="s">
        <v>165</v>
      </c>
      <c r="D286" s="2" t="s">
        <v>166</v>
      </c>
      <c r="E286" s="3">
        <v>87732500</v>
      </c>
      <c r="F286" s="3">
        <v>0</v>
      </c>
      <c r="G286" s="3">
        <f t="shared" si="18"/>
        <v>87732500</v>
      </c>
    </row>
    <row r="287" spans="1:7" ht="22.5">
      <c r="A287" s="1" t="s">
        <v>195</v>
      </c>
      <c r="B287" s="2" t="s">
        <v>196</v>
      </c>
      <c r="C287" s="1" t="s">
        <v>165</v>
      </c>
      <c r="D287" s="2" t="s">
        <v>166</v>
      </c>
      <c r="E287" s="3">
        <v>15940000</v>
      </c>
      <c r="F287" s="3">
        <v>0</v>
      </c>
      <c r="G287" s="3">
        <f t="shared" si="18"/>
        <v>15940000</v>
      </c>
    </row>
    <row r="288" spans="1:7" ht="22.5">
      <c r="A288" s="1" t="s">
        <v>187</v>
      </c>
      <c r="B288" s="2" t="s">
        <v>188</v>
      </c>
      <c r="C288" s="1" t="s">
        <v>211</v>
      </c>
      <c r="D288" s="2" t="s">
        <v>212</v>
      </c>
      <c r="E288" s="3">
        <v>287000000</v>
      </c>
      <c r="F288" s="3">
        <v>0</v>
      </c>
      <c r="G288" s="3">
        <f t="shared" si="18"/>
        <v>287000000</v>
      </c>
    </row>
    <row r="289" spans="1:8" ht="22.5">
      <c r="A289" s="1" t="s">
        <v>181</v>
      </c>
      <c r="B289" s="2" t="s">
        <v>182</v>
      </c>
      <c r="C289" s="1" t="s">
        <v>56</v>
      </c>
      <c r="D289" s="2" t="s">
        <v>57</v>
      </c>
      <c r="E289" s="3">
        <v>491053827</v>
      </c>
      <c r="F289" s="3">
        <v>0</v>
      </c>
      <c r="G289" s="3">
        <f t="shared" si="18"/>
        <v>491053827</v>
      </c>
    </row>
    <row r="290" spans="1:8" ht="22.5">
      <c r="A290" s="1" t="s">
        <v>183</v>
      </c>
      <c r="B290" s="2" t="s">
        <v>184</v>
      </c>
      <c r="C290" s="1" t="s">
        <v>56</v>
      </c>
      <c r="D290" s="2" t="s">
        <v>57</v>
      </c>
      <c r="E290" s="3">
        <v>1429207940</v>
      </c>
      <c r="F290" s="3">
        <v>0</v>
      </c>
      <c r="G290" s="3">
        <f t="shared" si="18"/>
        <v>1429207940</v>
      </c>
    </row>
    <row r="291" spans="1:8" ht="22.5">
      <c r="A291" s="1" t="s">
        <v>185</v>
      </c>
      <c r="B291" s="2" t="s">
        <v>186</v>
      </c>
      <c r="C291" s="1" t="s">
        <v>56</v>
      </c>
      <c r="D291" s="2" t="s">
        <v>57</v>
      </c>
      <c r="E291" s="3">
        <v>91626361</v>
      </c>
      <c r="F291" s="3">
        <v>0</v>
      </c>
      <c r="G291" s="3">
        <f t="shared" si="18"/>
        <v>91626361</v>
      </c>
    </row>
    <row r="292" spans="1:8" ht="22.5">
      <c r="A292" s="1" t="s">
        <v>187</v>
      </c>
      <c r="B292" s="2" t="s">
        <v>188</v>
      </c>
      <c r="C292" s="1" t="s">
        <v>56</v>
      </c>
      <c r="D292" s="2" t="s">
        <v>57</v>
      </c>
      <c r="E292" s="3">
        <v>1980940102</v>
      </c>
      <c r="F292" s="3">
        <v>0</v>
      </c>
      <c r="G292" s="3">
        <f t="shared" si="18"/>
        <v>1980940102</v>
      </c>
    </row>
    <row r="293" spans="1:8" ht="22.5">
      <c r="A293" s="1" t="s">
        <v>189</v>
      </c>
      <c r="B293" s="2" t="s">
        <v>190</v>
      </c>
      <c r="C293" s="1" t="s">
        <v>56</v>
      </c>
      <c r="D293" s="2" t="s">
        <v>57</v>
      </c>
      <c r="E293" s="3">
        <v>383906248</v>
      </c>
      <c r="F293" s="3">
        <v>0</v>
      </c>
      <c r="G293" s="3">
        <f t="shared" si="18"/>
        <v>383906248</v>
      </c>
    </row>
    <row r="294" spans="1:8" ht="22.5">
      <c r="A294" s="1" t="s">
        <v>191</v>
      </c>
      <c r="B294" s="2" t="s">
        <v>192</v>
      </c>
      <c r="C294" s="1" t="s">
        <v>56</v>
      </c>
      <c r="D294" s="2" t="s">
        <v>57</v>
      </c>
      <c r="E294" s="3">
        <v>310856541</v>
      </c>
      <c r="F294" s="3">
        <v>0</v>
      </c>
      <c r="G294" s="3">
        <f t="shared" si="18"/>
        <v>310856541</v>
      </c>
    </row>
    <row r="295" spans="1:8" ht="22.5">
      <c r="A295" s="1" t="s">
        <v>193</v>
      </c>
      <c r="B295" s="2" t="s">
        <v>194</v>
      </c>
      <c r="C295" s="1" t="s">
        <v>56</v>
      </c>
      <c r="D295" s="2" t="s">
        <v>57</v>
      </c>
      <c r="E295" s="3">
        <v>260485400</v>
      </c>
      <c r="F295" s="3">
        <v>0</v>
      </c>
      <c r="G295" s="3">
        <f t="shared" si="18"/>
        <v>260485400</v>
      </c>
    </row>
    <row r="296" spans="1:8" ht="22.5">
      <c r="A296" s="1" t="s">
        <v>195</v>
      </c>
      <c r="B296" s="2" t="s">
        <v>196</v>
      </c>
      <c r="C296" s="1" t="s">
        <v>56</v>
      </c>
      <c r="D296" s="2" t="s">
        <v>57</v>
      </c>
      <c r="E296" s="3">
        <v>189085544</v>
      </c>
      <c r="F296" s="3">
        <v>0</v>
      </c>
      <c r="G296" s="3">
        <f t="shared" si="18"/>
        <v>189085544</v>
      </c>
    </row>
    <row r="297" spans="1:8" ht="22.5">
      <c r="A297" s="1" t="s">
        <v>197</v>
      </c>
      <c r="B297" s="2" t="s">
        <v>198</v>
      </c>
      <c r="C297" s="1" t="s">
        <v>56</v>
      </c>
      <c r="D297" s="2" t="s">
        <v>57</v>
      </c>
      <c r="E297" s="3">
        <v>153757600</v>
      </c>
      <c r="F297" s="3">
        <v>0</v>
      </c>
      <c r="G297" s="3">
        <f t="shared" si="18"/>
        <v>153757600</v>
      </c>
    </row>
    <row r="298" spans="1:8" ht="22.5">
      <c r="A298" s="1" t="s">
        <v>199</v>
      </c>
      <c r="B298" s="2" t="s">
        <v>200</v>
      </c>
      <c r="C298" s="1" t="s">
        <v>56</v>
      </c>
      <c r="D298" s="2" t="s">
        <v>57</v>
      </c>
      <c r="E298" s="3">
        <v>126244200</v>
      </c>
      <c r="F298" s="3">
        <v>0</v>
      </c>
      <c r="G298" s="3">
        <f t="shared" si="18"/>
        <v>126244200</v>
      </c>
    </row>
    <row r="299" spans="1:8" ht="22.5">
      <c r="A299" s="1" t="s">
        <v>201</v>
      </c>
      <c r="B299" s="2" t="s">
        <v>202</v>
      </c>
      <c r="C299" s="1" t="s">
        <v>56</v>
      </c>
      <c r="D299" s="2" t="s">
        <v>57</v>
      </c>
      <c r="E299" s="3">
        <v>75559400</v>
      </c>
      <c r="F299" s="3">
        <v>0</v>
      </c>
      <c r="G299" s="3">
        <f t="shared" si="18"/>
        <v>75559400</v>
      </c>
    </row>
    <row r="300" spans="1:8" ht="22.5">
      <c r="A300" s="1" t="s">
        <v>203</v>
      </c>
      <c r="B300" s="2" t="s">
        <v>204</v>
      </c>
      <c r="C300" s="1" t="s">
        <v>56</v>
      </c>
      <c r="D300" s="2" t="s">
        <v>57</v>
      </c>
      <c r="E300" s="3">
        <v>153757600</v>
      </c>
      <c r="F300" s="3">
        <v>0</v>
      </c>
      <c r="G300" s="3">
        <f t="shared" si="18"/>
        <v>153757600</v>
      </c>
    </row>
    <row r="301" spans="1:8" ht="22.5">
      <c r="A301" s="1" t="s">
        <v>205</v>
      </c>
      <c r="B301" s="2" t="s">
        <v>206</v>
      </c>
      <c r="C301" s="1" t="s">
        <v>56</v>
      </c>
      <c r="D301" s="2" t="s">
        <v>57</v>
      </c>
      <c r="E301" s="3">
        <v>109224821</v>
      </c>
      <c r="F301" s="3">
        <v>0</v>
      </c>
      <c r="G301" s="3">
        <f t="shared" si="18"/>
        <v>109224821</v>
      </c>
      <c r="H301" s="2" t="s">
        <v>255</v>
      </c>
    </row>
    <row r="302" spans="1:8" s="9" customFormat="1" ht="22.5">
      <c r="A302" s="13"/>
      <c r="B302" s="14"/>
      <c r="C302" s="13"/>
      <c r="D302" s="14"/>
      <c r="E302" s="15">
        <f>SUM(E264:E301)</f>
        <v>14907314668</v>
      </c>
      <c r="F302" s="15">
        <f t="shared" ref="F302:G302" si="19">SUM(F264:F301)</f>
        <v>0</v>
      </c>
      <c r="G302" s="15">
        <f t="shared" si="19"/>
        <v>14907314668</v>
      </c>
      <c r="H302" s="15">
        <f>G302</f>
        <v>14907314668</v>
      </c>
    </row>
    <row r="303" spans="1:8" ht="22.5">
      <c r="A303" s="1" t="s">
        <v>177</v>
      </c>
      <c r="B303" s="2" t="s">
        <v>178</v>
      </c>
      <c r="C303" s="1" t="s">
        <v>58</v>
      </c>
      <c r="D303" s="2" t="s">
        <v>59</v>
      </c>
      <c r="E303" s="3">
        <v>267145619</v>
      </c>
      <c r="F303" s="3">
        <v>0</v>
      </c>
      <c r="G303" s="3">
        <f t="shared" si="18"/>
        <v>267145619</v>
      </c>
    </row>
    <row r="304" spans="1:8" ht="22.5">
      <c r="A304" s="1" t="s">
        <v>179</v>
      </c>
      <c r="B304" s="2" t="s">
        <v>180</v>
      </c>
      <c r="C304" s="1" t="s">
        <v>58</v>
      </c>
      <c r="D304" s="2" t="s">
        <v>59</v>
      </c>
      <c r="E304" s="3">
        <v>111047171</v>
      </c>
      <c r="F304" s="3">
        <v>765571</v>
      </c>
      <c r="G304" s="3">
        <f t="shared" si="18"/>
        <v>110281600</v>
      </c>
    </row>
    <row r="305" spans="1:7" ht="22.5">
      <c r="A305" s="1" t="s">
        <v>181</v>
      </c>
      <c r="B305" s="2" t="s">
        <v>182</v>
      </c>
      <c r="C305" s="1" t="s">
        <v>58</v>
      </c>
      <c r="D305" s="2" t="s">
        <v>59</v>
      </c>
      <c r="E305" s="3">
        <v>8314661091</v>
      </c>
      <c r="F305" s="3">
        <v>78489102</v>
      </c>
      <c r="G305" s="3">
        <f t="shared" si="18"/>
        <v>8236171989</v>
      </c>
    </row>
    <row r="306" spans="1:7" ht="22.5">
      <c r="A306" s="1" t="s">
        <v>183</v>
      </c>
      <c r="B306" s="2" t="s">
        <v>184</v>
      </c>
      <c r="C306" s="1" t="s">
        <v>58</v>
      </c>
      <c r="D306" s="2" t="s">
        <v>59</v>
      </c>
      <c r="E306" s="3">
        <v>26002071175</v>
      </c>
      <c r="F306" s="3">
        <v>35433943</v>
      </c>
      <c r="G306" s="3">
        <f t="shared" si="18"/>
        <v>25966637232</v>
      </c>
    </row>
    <row r="307" spans="1:7" ht="22.5">
      <c r="A307" s="1" t="s">
        <v>185</v>
      </c>
      <c r="B307" s="2" t="s">
        <v>186</v>
      </c>
      <c r="C307" s="1" t="s">
        <v>58</v>
      </c>
      <c r="D307" s="2" t="s">
        <v>59</v>
      </c>
      <c r="E307" s="3">
        <v>1630964948</v>
      </c>
      <c r="F307" s="3">
        <v>318494403</v>
      </c>
      <c r="G307" s="3">
        <f t="shared" si="18"/>
        <v>1312470545</v>
      </c>
    </row>
    <row r="308" spans="1:7" ht="22.5">
      <c r="A308" s="1" t="s">
        <v>187</v>
      </c>
      <c r="B308" s="2" t="s">
        <v>188</v>
      </c>
      <c r="C308" s="1" t="s">
        <v>58</v>
      </c>
      <c r="D308" s="2" t="s">
        <v>59</v>
      </c>
      <c r="E308" s="3">
        <v>2376374934</v>
      </c>
      <c r="F308" s="3">
        <v>19317123</v>
      </c>
      <c r="G308" s="3">
        <f t="shared" si="18"/>
        <v>2357057811</v>
      </c>
    </row>
    <row r="309" spans="1:7" ht="22.5">
      <c r="A309" s="1" t="s">
        <v>189</v>
      </c>
      <c r="B309" s="2" t="s">
        <v>190</v>
      </c>
      <c r="C309" s="1" t="s">
        <v>58</v>
      </c>
      <c r="D309" s="2" t="s">
        <v>59</v>
      </c>
      <c r="E309" s="3">
        <v>4451259862</v>
      </c>
      <c r="F309" s="3">
        <v>172382558</v>
      </c>
      <c r="G309" s="3">
        <f t="shared" si="18"/>
        <v>4278877304</v>
      </c>
    </row>
    <row r="310" spans="1:7" ht="22.5">
      <c r="A310" s="1" t="s">
        <v>191</v>
      </c>
      <c r="B310" s="2" t="s">
        <v>192</v>
      </c>
      <c r="C310" s="1" t="s">
        <v>58</v>
      </c>
      <c r="D310" s="2" t="s">
        <v>59</v>
      </c>
      <c r="E310" s="3">
        <v>5456198779</v>
      </c>
      <c r="F310" s="3">
        <v>197458730</v>
      </c>
      <c r="G310" s="3">
        <f t="shared" si="18"/>
        <v>5258740049</v>
      </c>
    </row>
    <row r="311" spans="1:7" ht="22.5">
      <c r="A311" s="1" t="s">
        <v>193</v>
      </c>
      <c r="B311" s="2" t="s">
        <v>194</v>
      </c>
      <c r="C311" s="1" t="s">
        <v>58</v>
      </c>
      <c r="D311" s="2" t="s">
        <v>59</v>
      </c>
      <c r="E311" s="3">
        <v>1392273049</v>
      </c>
      <c r="F311" s="3">
        <v>23700000</v>
      </c>
      <c r="G311" s="3">
        <f t="shared" si="18"/>
        <v>1368573049</v>
      </c>
    </row>
    <row r="312" spans="1:7" ht="22.5">
      <c r="A312" s="1" t="s">
        <v>195</v>
      </c>
      <c r="B312" s="2" t="s">
        <v>196</v>
      </c>
      <c r="C312" s="1" t="s">
        <v>58</v>
      </c>
      <c r="D312" s="2" t="s">
        <v>59</v>
      </c>
      <c r="E312" s="3">
        <v>2099076715</v>
      </c>
      <c r="F312" s="3">
        <v>0</v>
      </c>
      <c r="G312" s="3">
        <f t="shared" si="18"/>
        <v>2099076715</v>
      </c>
    </row>
    <row r="313" spans="1:7" ht="22.5">
      <c r="A313" s="1" t="s">
        <v>197</v>
      </c>
      <c r="B313" s="2" t="s">
        <v>198</v>
      </c>
      <c r="C313" s="1" t="s">
        <v>58</v>
      </c>
      <c r="D313" s="2" t="s">
        <v>59</v>
      </c>
      <c r="E313" s="3">
        <v>1241460102</v>
      </c>
      <c r="F313" s="3">
        <v>0</v>
      </c>
      <c r="G313" s="3">
        <f t="shared" si="18"/>
        <v>1241460102</v>
      </c>
    </row>
    <row r="314" spans="1:7" ht="22.5">
      <c r="A314" s="1" t="s">
        <v>199</v>
      </c>
      <c r="B314" s="2" t="s">
        <v>200</v>
      </c>
      <c r="C314" s="1" t="s">
        <v>58</v>
      </c>
      <c r="D314" s="2" t="s">
        <v>59</v>
      </c>
      <c r="E314" s="3">
        <v>1241771322</v>
      </c>
      <c r="F314" s="3">
        <v>0</v>
      </c>
      <c r="G314" s="3">
        <f t="shared" si="18"/>
        <v>1241771322</v>
      </c>
    </row>
    <row r="315" spans="1:7" ht="22.5">
      <c r="A315" s="1" t="s">
        <v>201</v>
      </c>
      <c r="B315" s="2" t="s">
        <v>202</v>
      </c>
      <c r="C315" s="1" t="s">
        <v>58</v>
      </c>
      <c r="D315" s="2" t="s">
        <v>59</v>
      </c>
      <c r="E315" s="3">
        <v>975219297</v>
      </c>
      <c r="F315" s="3">
        <v>0</v>
      </c>
      <c r="G315" s="3">
        <f t="shared" si="18"/>
        <v>975219297</v>
      </c>
    </row>
    <row r="316" spans="1:7" ht="22.5">
      <c r="A316" s="1" t="s">
        <v>203</v>
      </c>
      <c r="B316" s="2" t="s">
        <v>204</v>
      </c>
      <c r="C316" s="1" t="s">
        <v>58</v>
      </c>
      <c r="D316" s="2" t="s">
        <v>59</v>
      </c>
      <c r="E316" s="3">
        <v>1369365576</v>
      </c>
      <c r="F316" s="3">
        <v>0</v>
      </c>
      <c r="G316" s="3">
        <f t="shared" si="18"/>
        <v>1369365576</v>
      </c>
    </row>
    <row r="317" spans="1:7" ht="22.5">
      <c r="A317" s="1" t="s">
        <v>205</v>
      </c>
      <c r="B317" s="2" t="s">
        <v>206</v>
      </c>
      <c r="C317" s="1" t="s">
        <v>58</v>
      </c>
      <c r="D317" s="2" t="s">
        <v>59</v>
      </c>
      <c r="E317" s="3">
        <v>547117495</v>
      </c>
      <c r="F317" s="3">
        <v>0</v>
      </c>
      <c r="G317" s="3">
        <f t="shared" si="18"/>
        <v>547117495</v>
      </c>
    </row>
    <row r="318" spans="1:7" ht="22.5">
      <c r="A318" s="1" t="s">
        <v>185</v>
      </c>
      <c r="B318" s="2" t="s">
        <v>186</v>
      </c>
      <c r="C318" s="1" t="s">
        <v>213</v>
      </c>
      <c r="D318" s="2" t="s">
        <v>214</v>
      </c>
      <c r="E318" s="3">
        <v>810852017</v>
      </c>
      <c r="F318" s="3">
        <v>0</v>
      </c>
      <c r="G318" s="3">
        <f t="shared" si="18"/>
        <v>810852017</v>
      </c>
    </row>
    <row r="319" spans="1:7" ht="22.5">
      <c r="A319" s="1" t="s">
        <v>177</v>
      </c>
      <c r="B319" s="2" t="s">
        <v>178</v>
      </c>
      <c r="C319" s="1" t="s">
        <v>60</v>
      </c>
      <c r="D319" s="2" t="s">
        <v>61</v>
      </c>
      <c r="E319" s="3">
        <v>10000000</v>
      </c>
      <c r="F319" s="3">
        <v>0</v>
      </c>
      <c r="G319" s="3">
        <f t="shared" si="18"/>
        <v>10000000</v>
      </c>
    </row>
    <row r="320" spans="1:7" ht="22.5">
      <c r="A320" s="1" t="s">
        <v>181</v>
      </c>
      <c r="B320" s="2" t="s">
        <v>182</v>
      </c>
      <c r="C320" s="1" t="s">
        <v>60</v>
      </c>
      <c r="D320" s="2" t="s">
        <v>61</v>
      </c>
      <c r="E320" s="3">
        <v>145000000</v>
      </c>
      <c r="F320" s="3">
        <v>0</v>
      </c>
      <c r="G320" s="3">
        <f t="shared" si="18"/>
        <v>145000000</v>
      </c>
    </row>
    <row r="321" spans="1:8" ht="22.5">
      <c r="A321" s="1" t="s">
        <v>183</v>
      </c>
      <c r="B321" s="2" t="s">
        <v>184</v>
      </c>
      <c r="C321" s="1" t="s">
        <v>60</v>
      </c>
      <c r="D321" s="2" t="s">
        <v>61</v>
      </c>
      <c r="E321" s="3">
        <v>672250000</v>
      </c>
      <c r="F321" s="3">
        <v>10000000</v>
      </c>
      <c r="G321" s="3">
        <f t="shared" si="18"/>
        <v>662250000</v>
      </c>
    </row>
    <row r="322" spans="1:8" ht="22.5">
      <c r="A322" s="1" t="s">
        <v>185</v>
      </c>
      <c r="B322" s="2" t="s">
        <v>186</v>
      </c>
      <c r="C322" s="1" t="s">
        <v>60</v>
      </c>
      <c r="D322" s="2" t="s">
        <v>61</v>
      </c>
      <c r="E322" s="3">
        <v>124575432</v>
      </c>
      <c r="F322" s="3">
        <v>94575432</v>
      </c>
      <c r="G322" s="3">
        <f t="shared" si="18"/>
        <v>30000000</v>
      </c>
    </row>
    <row r="323" spans="1:8" ht="22.5">
      <c r="A323" s="1" t="s">
        <v>187</v>
      </c>
      <c r="B323" s="2" t="s">
        <v>188</v>
      </c>
      <c r="C323" s="1" t="s">
        <v>60</v>
      </c>
      <c r="D323" s="2" t="s">
        <v>61</v>
      </c>
      <c r="E323" s="3">
        <v>131750000</v>
      </c>
      <c r="F323" s="3">
        <v>15000000</v>
      </c>
      <c r="G323" s="3">
        <f t="shared" si="18"/>
        <v>116750000</v>
      </c>
    </row>
    <row r="324" spans="1:8" ht="22.5">
      <c r="A324" s="1" t="s">
        <v>189</v>
      </c>
      <c r="B324" s="2" t="s">
        <v>190</v>
      </c>
      <c r="C324" s="1" t="s">
        <v>60</v>
      </c>
      <c r="D324" s="2" t="s">
        <v>61</v>
      </c>
      <c r="E324" s="3">
        <v>241500000</v>
      </c>
      <c r="F324" s="3">
        <v>0</v>
      </c>
      <c r="G324" s="3">
        <f t="shared" si="18"/>
        <v>241500000</v>
      </c>
    </row>
    <row r="325" spans="1:8" ht="22.5">
      <c r="A325" s="1" t="s">
        <v>191</v>
      </c>
      <c r="B325" s="2" t="s">
        <v>192</v>
      </c>
      <c r="C325" s="1" t="s">
        <v>60</v>
      </c>
      <c r="D325" s="2" t="s">
        <v>61</v>
      </c>
      <c r="E325" s="3">
        <v>115000000</v>
      </c>
      <c r="F325" s="3">
        <v>0</v>
      </c>
      <c r="G325" s="3">
        <f t="shared" si="18"/>
        <v>115000000</v>
      </c>
    </row>
    <row r="326" spans="1:8" ht="22.5">
      <c r="A326" s="1" t="s">
        <v>193</v>
      </c>
      <c r="B326" s="2" t="s">
        <v>194</v>
      </c>
      <c r="C326" s="1" t="s">
        <v>60</v>
      </c>
      <c r="D326" s="2" t="s">
        <v>61</v>
      </c>
      <c r="E326" s="3">
        <v>332842989</v>
      </c>
      <c r="F326" s="3">
        <v>170000000</v>
      </c>
      <c r="G326" s="3">
        <f t="shared" si="18"/>
        <v>162842989</v>
      </c>
    </row>
    <row r="327" spans="1:8" ht="22.5">
      <c r="A327" s="1" t="s">
        <v>195</v>
      </c>
      <c r="B327" s="2" t="s">
        <v>196</v>
      </c>
      <c r="C327" s="1" t="s">
        <v>60</v>
      </c>
      <c r="D327" s="2" t="s">
        <v>61</v>
      </c>
      <c r="E327" s="3">
        <v>60000000</v>
      </c>
      <c r="F327" s="3">
        <v>0</v>
      </c>
      <c r="G327" s="3">
        <f t="shared" si="18"/>
        <v>60000000</v>
      </c>
    </row>
    <row r="328" spans="1:8" ht="22.5">
      <c r="A328" s="1" t="s">
        <v>197</v>
      </c>
      <c r="B328" s="2" t="s">
        <v>198</v>
      </c>
      <c r="C328" s="1" t="s">
        <v>60</v>
      </c>
      <c r="D328" s="2" t="s">
        <v>61</v>
      </c>
      <c r="E328" s="3">
        <v>30000000</v>
      </c>
      <c r="F328" s="3">
        <v>0</v>
      </c>
      <c r="G328" s="3">
        <f t="shared" si="18"/>
        <v>30000000</v>
      </c>
    </row>
    <row r="329" spans="1:8" ht="22.5">
      <c r="A329" s="1" t="s">
        <v>199</v>
      </c>
      <c r="B329" s="2" t="s">
        <v>200</v>
      </c>
      <c r="C329" s="1" t="s">
        <v>60</v>
      </c>
      <c r="D329" s="2" t="s">
        <v>61</v>
      </c>
      <c r="E329" s="3">
        <v>87582134</v>
      </c>
      <c r="F329" s="3">
        <v>0</v>
      </c>
      <c r="G329" s="3">
        <f t="shared" si="18"/>
        <v>87582134</v>
      </c>
    </row>
    <row r="330" spans="1:8" ht="22.5">
      <c r="A330" s="1" t="s">
        <v>201</v>
      </c>
      <c r="B330" s="2" t="s">
        <v>202</v>
      </c>
      <c r="C330" s="1" t="s">
        <v>60</v>
      </c>
      <c r="D330" s="2" t="s">
        <v>61</v>
      </c>
      <c r="E330" s="3">
        <v>20000000</v>
      </c>
      <c r="F330" s="3">
        <v>0</v>
      </c>
      <c r="G330" s="3">
        <f t="shared" si="18"/>
        <v>20000000</v>
      </c>
    </row>
    <row r="331" spans="1:8" ht="22.5">
      <c r="A331" s="1" t="s">
        <v>203</v>
      </c>
      <c r="B331" s="2" t="s">
        <v>204</v>
      </c>
      <c r="C331" s="1" t="s">
        <v>60</v>
      </c>
      <c r="D331" s="2" t="s">
        <v>61</v>
      </c>
      <c r="E331" s="3">
        <v>53000000</v>
      </c>
      <c r="F331" s="3">
        <v>0</v>
      </c>
      <c r="G331" s="3">
        <f t="shared" si="18"/>
        <v>53000000</v>
      </c>
    </row>
    <row r="332" spans="1:8" ht="22.5">
      <c r="A332" s="1" t="s">
        <v>205</v>
      </c>
      <c r="B332" s="2" t="s">
        <v>206</v>
      </c>
      <c r="C332" s="1" t="s">
        <v>60</v>
      </c>
      <c r="D332" s="2" t="s">
        <v>61</v>
      </c>
      <c r="E332" s="3">
        <v>20000000</v>
      </c>
      <c r="F332" s="3">
        <v>0</v>
      </c>
      <c r="G332" s="3">
        <f t="shared" si="18"/>
        <v>20000000</v>
      </c>
      <c r="H332" s="2" t="s">
        <v>250</v>
      </c>
    </row>
    <row r="333" spans="1:8" s="9" customFormat="1" ht="22.5">
      <c r="A333" s="16"/>
      <c r="B333" s="17"/>
      <c r="C333" s="16"/>
      <c r="D333" s="17"/>
      <c r="E333" s="18">
        <f>SUM(E303:E332)</f>
        <v>60330359707</v>
      </c>
      <c r="F333" s="18">
        <f t="shared" ref="F333:G333" si="20">SUM(F303:F332)</f>
        <v>1135616862</v>
      </c>
      <c r="G333" s="18">
        <f t="shared" si="20"/>
        <v>59194742845</v>
      </c>
      <c r="H333" s="18">
        <f>G333</f>
        <v>59194742845</v>
      </c>
    </row>
    <row r="334" spans="1:8" ht="22.5">
      <c r="A334" s="1" t="s">
        <v>181</v>
      </c>
      <c r="B334" s="2" t="s">
        <v>182</v>
      </c>
      <c r="C334" s="1" t="s">
        <v>62</v>
      </c>
      <c r="D334" s="2" t="s">
        <v>63</v>
      </c>
      <c r="E334" s="3">
        <v>1365915884</v>
      </c>
      <c r="F334" s="3">
        <v>18331471</v>
      </c>
      <c r="G334" s="3">
        <f t="shared" si="18"/>
        <v>1347584413</v>
      </c>
    </row>
    <row r="335" spans="1:8" ht="22.5">
      <c r="A335" s="1" t="s">
        <v>183</v>
      </c>
      <c r="B335" s="2" t="s">
        <v>184</v>
      </c>
      <c r="C335" s="1" t="s">
        <v>62</v>
      </c>
      <c r="D335" s="2" t="s">
        <v>63</v>
      </c>
      <c r="E335" s="3">
        <v>2496048918</v>
      </c>
      <c r="F335" s="3">
        <v>33768499</v>
      </c>
      <c r="G335" s="3">
        <f t="shared" si="18"/>
        <v>2462280419</v>
      </c>
    </row>
    <row r="336" spans="1:8" ht="22.5">
      <c r="A336" s="1" t="s">
        <v>185</v>
      </c>
      <c r="B336" s="2" t="s">
        <v>186</v>
      </c>
      <c r="C336" s="1" t="s">
        <v>62</v>
      </c>
      <c r="D336" s="2" t="s">
        <v>63</v>
      </c>
      <c r="E336" s="3">
        <v>637005357</v>
      </c>
      <c r="F336" s="3">
        <v>8200921</v>
      </c>
      <c r="G336" s="3">
        <f t="shared" si="18"/>
        <v>628804436</v>
      </c>
    </row>
    <row r="337" spans="1:7" ht="22.5">
      <c r="A337" s="1" t="s">
        <v>187</v>
      </c>
      <c r="B337" s="2" t="s">
        <v>188</v>
      </c>
      <c r="C337" s="1" t="s">
        <v>62</v>
      </c>
      <c r="D337" s="2" t="s">
        <v>63</v>
      </c>
      <c r="E337" s="3">
        <v>285364255</v>
      </c>
      <c r="F337" s="3">
        <v>3859257</v>
      </c>
      <c r="G337" s="3">
        <f t="shared" si="18"/>
        <v>281504998</v>
      </c>
    </row>
    <row r="338" spans="1:7" ht="22.5">
      <c r="A338" s="1" t="s">
        <v>189</v>
      </c>
      <c r="B338" s="2" t="s">
        <v>190</v>
      </c>
      <c r="C338" s="1" t="s">
        <v>62</v>
      </c>
      <c r="D338" s="2" t="s">
        <v>63</v>
      </c>
      <c r="E338" s="3">
        <v>677740092</v>
      </c>
      <c r="F338" s="3">
        <v>9165735</v>
      </c>
      <c r="G338" s="3">
        <f t="shared" si="18"/>
        <v>668574357</v>
      </c>
    </row>
    <row r="339" spans="1:7" ht="22.5">
      <c r="A339" s="1" t="s">
        <v>191</v>
      </c>
      <c r="B339" s="2" t="s">
        <v>192</v>
      </c>
      <c r="C339" s="1" t="s">
        <v>62</v>
      </c>
      <c r="D339" s="2" t="s">
        <v>63</v>
      </c>
      <c r="E339" s="3">
        <v>463716907</v>
      </c>
      <c r="F339" s="3">
        <v>6271293</v>
      </c>
      <c r="G339" s="3">
        <f t="shared" ref="G339:G403" si="21">E339-F339</f>
        <v>457445614</v>
      </c>
    </row>
    <row r="340" spans="1:7" ht="22.5">
      <c r="A340" s="1" t="s">
        <v>193</v>
      </c>
      <c r="B340" s="2" t="s">
        <v>194</v>
      </c>
      <c r="C340" s="1" t="s">
        <v>62</v>
      </c>
      <c r="D340" s="2" t="s">
        <v>63</v>
      </c>
      <c r="E340" s="3">
        <v>428046367</v>
      </c>
      <c r="F340" s="3">
        <v>5788886</v>
      </c>
      <c r="G340" s="3">
        <f t="shared" si="21"/>
        <v>422257481</v>
      </c>
    </row>
    <row r="341" spans="1:7" ht="22.5">
      <c r="A341" s="1" t="s">
        <v>197</v>
      </c>
      <c r="B341" s="2" t="s">
        <v>198</v>
      </c>
      <c r="C341" s="1" t="s">
        <v>62</v>
      </c>
      <c r="D341" s="2" t="s">
        <v>63</v>
      </c>
      <c r="E341" s="3">
        <v>10764852</v>
      </c>
      <c r="F341" s="3">
        <v>0</v>
      </c>
      <c r="G341" s="3">
        <f t="shared" si="21"/>
        <v>10764852</v>
      </c>
    </row>
    <row r="342" spans="1:7" ht="22.5">
      <c r="A342" s="1" t="s">
        <v>199</v>
      </c>
      <c r="B342" s="2" t="s">
        <v>200</v>
      </c>
      <c r="C342" s="1" t="s">
        <v>62</v>
      </c>
      <c r="D342" s="2" t="s">
        <v>63</v>
      </c>
      <c r="E342" s="3">
        <v>17627401</v>
      </c>
      <c r="F342" s="3">
        <v>0</v>
      </c>
      <c r="G342" s="3">
        <f t="shared" si="21"/>
        <v>17627401</v>
      </c>
    </row>
    <row r="343" spans="1:7" ht="22.5">
      <c r="A343" s="1" t="s">
        <v>177</v>
      </c>
      <c r="B343" s="2" t="s">
        <v>178</v>
      </c>
      <c r="C343" s="1" t="s">
        <v>64</v>
      </c>
      <c r="D343" s="2" t="s">
        <v>65</v>
      </c>
      <c r="E343" s="3">
        <v>420000000</v>
      </c>
      <c r="F343" s="3">
        <v>0</v>
      </c>
      <c r="G343" s="3">
        <f t="shared" si="21"/>
        <v>420000000</v>
      </c>
    </row>
    <row r="344" spans="1:7" ht="22.5">
      <c r="A344" s="1" t="s">
        <v>209</v>
      </c>
      <c r="B344" s="2" t="s">
        <v>210</v>
      </c>
      <c r="C344" s="1" t="s">
        <v>64</v>
      </c>
      <c r="D344" s="2" t="s">
        <v>65</v>
      </c>
      <c r="E344" s="3">
        <v>1580000</v>
      </c>
      <c r="F344" s="3">
        <v>0</v>
      </c>
      <c r="G344" s="3">
        <f t="shared" si="21"/>
        <v>1580000</v>
      </c>
    </row>
    <row r="345" spans="1:7" ht="22.5">
      <c r="A345" s="1" t="s">
        <v>179</v>
      </c>
      <c r="B345" s="2" t="s">
        <v>180</v>
      </c>
      <c r="C345" s="1" t="s">
        <v>64</v>
      </c>
      <c r="D345" s="2" t="s">
        <v>65</v>
      </c>
      <c r="E345" s="3">
        <v>349848000</v>
      </c>
      <c r="F345" s="3">
        <v>0</v>
      </c>
      <c r="G345" s="3">
        <f t="shared" si="21"/>
        <v>349848000</v>
      </c>
    </row>
    <row r="346" spans="1:7" ht="22.5">
      <c r="A346" s="1" t="s">
        <v>181</v>
      </c>
      <c r="B346" s="2" t="s">
        <v>182</v>
      </c>
      <c r="C346" s="1" t="s">
        <v>64</v>
      </c>
      <c r="D346" s="2" t="s">
        <v>65</v>
      </c>
      <c r="E346" s="3">
        <v>29488773</v>
      </c>
      <c r="F346" s="3">
        <v>0</v>
      </c>
      <c r="G346" s="3">
        <f t="shared" si="21"/>
        <v>29488773</v>
      </c>
    </row>
    <row r="347" spans="1:7" ht="22.5">
      <c r="A347" s="1" t="s">
        <v>183</v>
      </c>
      <c r="B347" s="2" t="s">
        <v>184</v>
      </c>
      <c r="C347" s="1" t="s">
        <v>64</v>
      </c>
      <c r="D347" s="2" t="s">
        <v>65</v>
      </c>
      <c r="E347" s="3">
        <v>54321425</v>
      </c>
      <c r="F347" s="3">
        <v>0</v>
      </c>
      <c r="G347" s="3">
        <f t="shared" si="21"/>
        <v>54321425</v>
      </c>
    </row>
    <row r="348" spans="1:7" ht="22.5">
      <c r="A348" s="1" t="s">
        <v>185</v>
      </c>
      <c r="B348" s="2" t="s">
        <v>186</v>
      </c>
      <c r="C348" s="1" t="s">
        <v>64</v>
      </c>
      <c r="D348" s="2" t="s">
        <v>65</v>
      </c>
      <c r="E348" s="3">
        <v>468792344</v>
      </c>
      <c r="F348" s="3">
        <v>0</v>
      </c>
      <c r="G348" s="3">
        <f t="shared" si="21"/>
        <v>468792344</v>
      </c>
    </row>
    <row r="349" spans="1:7" ht="22.5">
      <c r="A349" s="1" t="s">
        <v>187</v>
      </c>
      <c r="B349" s="2" t="s">
        <v>188</v>
      </c>
      <c r="C349" s="1" t="s">
        <v>64</v>
      </c>
      <c r="D349" s="2" t="s">
        <v>65</v>
      </c>
      <c r="E349" s="3">
        <v>6208162</v>
      </c>
      <c r="F349" s="3">
        <v>0</v>
      </c>
      <c r="G349" s="3">
        <f t="shared" si="21"/>
        <v>6208162</v>
      </c>
    </row>
    <row r="350" spans="1:7" ht="22.5">
      <c r="A350" s="1" t="s">
        <v>189</v>
      </c>
      <c r="B350" s="2" t="s">
        <v>190</v>
      </c>
      <c r="C350" s="1" t="s">
        <v>64</v>
      </c>
      <c r="D350" s="2" t="s">
        <v>65</v>
      </c>
      <c r="E350" s="3">
        <v>14744384</v>
      </c>
      <c r="F350" s="3">
        <v>0</v>
      </c>
      <c r="G350" s="3">
        <f t="shared" si="21"/>
        <v>14744384</v>
      </c>
    </row>
    <row r="351" spans="1:7" ht="22.5">
      <c r="A351" s="1" t="s">
        <v>191</v>
      </c>
      <c r="B351" s="2" t="s">
        <v>192</v>
      </c>
      <c r="C351" s="1" t="s">
        <v>64</v>
      </c>
      <c r="D351" s="2" t="s">
        <v>65</v>
      </c>
      <c r="E351" s="3">
        <v>10088265</v>
      </c>
      <c r="F351" s="3">
        <v>0</v>
      </c>
      <c r="G351" s="3">
        <f t="shared" si="21"/>
        <v>10088265</v>
      </c>
    </row>
    <row r="352" spans="1:7" ht="22.5">
      <c r="A352" s="1" t="s">
        <v>193</v>
      </c>
      <c r="B352" s="2" t="s">
        <v>194</v>
      </c>
      <c r="C352" s="1" t="s">
        <v>64</v>
      </c>
      <c r="D352" s="2" t="s">
        <v>65</v>
      </c>
      <c r="E352" s="3">
        <v>11512251</v>
      </c>
      <c r="F352" s="3">
        <v>0</v>
      </c>
      <c r="G352" s="3">
        <f t="shared" si="21"/>
        <v>11512251</v>
      </c>
    </row>
    <row r="353" spans="1:8" ht="22.5">
      <c r="A353" s="1" t="s">
        <v>197</v>
      </c>
      <c r="B353" s="2" t="s">
        <v>198</v>
      </c>
      <c r="C353" s="1" t="s">
        <v>64</v>
      </c>
      <c r="D353" s="2" t="s">
        <v>65</v>
      </c>
      <c r="E353" s="3">
        <v>4956218</v>
      </c>
      <c r="F353" s="3">
        <v>0</v>
      </c>
      <c r="G353" s="3">
        <f t="shared" si="21"/>
        <v>4956218</v>
      </c>
    </row>
    <row r="354" spans="1:8" ht="22.5">
      <c r="A354" s="1" t="s">
        <v>199</v>
      </c>
      <c r="B354" s="2" t="s">
        <v>200</v>
      </c>
      <c r="C354" s="1" t="s">
        <v>64</v>
      </c>
      <c r="D354" s="2" t="s">
        <v>65</v>
      </c>
      <c r="E354" s="3">
        <v>4062042</v>
      </c>
      <c r="F354" s="3">
        <v>0</v>
      </c>
      <c r="G354" s="3">
        <f t="shared" si="21"/>
        <v>4062042</v>
      </c>
    </row>
    <row r="355" spans="1:8" ht="22.5">
      <c r="A355" s="1" t="s">
        <v>209</v>
      </c>
      <c r="B355" s="2" t="s">
        <v>210</v>
      </c>
      <c r="C355" s="1" t="s">
        <v>215</v>
      </c>
      <c r="D355" s="2" t="s">
        <v>216</v>
      </c>
      <c r="E355" s="3">
        <v>158960048</v>
      </c>
      <c r="F355" s="3">
        <v>0</v>
      </c>
      <c r="G355" s="3">
        <f t="shared" si="21"/>
        <v>158960048</v>
      </c>
    </row>
    <row r="356" spans="1:8" ht="22.5">
      <c r="A356" s="1" t="s">
        <v>183</v>
      </c>
      <c r="B356" s="2" t="s">
        <v>184</v>
      </c>
      <c r="C356" s="1" t="s">
        <v>215</v>
      </c>
      <c r="D356" s="2" t="s">
        <v>216</v>
      </c>
      <c r="E356" s="3">
        <v>25641000</v>
      </c>
      <c r="F356" s="3">
        <v>0</v>
      </c>
      <c r="G356" s="3">
        <f t="shared" si="21"/>
        <v>25641000</v>
      </c>
    </row>
    <row r="357" spans="1:8" ht="22.5">
      <c r="A357" s="1" t="s">
        <v>185</v>
      </c>
      <c r="B357" s="2" t="s">
        <v>186</v>
      </c>
      <c r="C357" s="1" t="s">
        <v>215</v>
      </c>
      <c r="D357" s="2" t="s">
        <v>216</v>
      </c>
      <c r="E357" s="3">
        <v>242107961</v>
      </c>
      <c r="F357" s="3">
        <v>0</v>
      </c>
      <c r="G357" s="3">
        <f t="shared" si="21"/>
        <v>242107961</v>
      </c>
    </row>
    <row r="358" spans="1:8" ht="22.5">
      <c r="A358" s="1" t="s">
        <v>193</v>
      </c>
      <c r="B358" s="2" t="s">
        <v>194</v>
      </c>
      <c r="C358" s="1" t="s">
        <v>215</v>
      </c>
      <c r="D358" s="2" t="s">
        <v>216</v>
      </c>
      <c r="E358" s="3">
        <v>501600</v>
      </c>
      <c r="F358" s="3">
        <v>0</v>
      </c>
      <c r="G358" s="3">
        <f t="shared" si="21"/>
        <v>501600</v>
      </c>
      <c r="H358" s="2" t="s">
        <v>251</v>
      </c>
    </row>
    <row r="359" spans="1:8" s="9" customFormat="1" ht="22.5">
      <c r="A359" s="19"/>
      <c r="B359" s="20"/>
      <c r="C359" s="19"/>
      <c r="D359" s="20"/>
      <c r="E359" s="21">
        <f>SUM(E334:E358)</f>
        <v>8185042506</v>
      </c>
      <c r="F359" s="21">
        <f t="shared" ref="F359:G359" si="22">SUM(F334:F358)</f>
        <v>85386062</v>
      </c>
      <c r="G359" s="21">
        <f t="shared" si="22"/>
        <v>8099656444</v>
      </c>
      <c r="H359" s="21">
        <f>G359</f>
        <v>8099656444</v>
      </c>
    </row>
    <row r="360" spans="1:8" ht="22.5">
      <c r="A360" s="1" t="s">
        <v>181</v>
      </c>
      <c r="B360" s="2" t="s">
        <v>182</v>
      </c>
      <c r="C360" s="1" t="s">
        <v>167</v>
      </c>
      <c r="D360" s="2" t="s">
        <v>168</v>
      </c>
      <c r="E360" s="3">
        <v>19300000</v>
      </c>
      <c r="F360" s="3">
        <v>0</v>
      </c>
      <c r="G360" s="3">
        <f t="shared" si="21"/>
        <v>19300000</v>
      </c>
    </row>
    <row r="361" spans="1:8" ht="22.5">
      <c r="A361" s="1" t="s">
        <v>185</v>
      </c>
      <c r="B361" s="2" t="s">
        <v>186</v>
      </c>
      <c r="C361" s="1" t="s">
        <v>167</v>
      </c>
      <c r="D361" s="2" t="s">
        <v>168</v>
      </c>
      <c r="E361" s="3">
        <v>198922000</v>
      </c>
      <c r="F361" s="3">
        <v>0</v>
      </c>
      <c r="G361" s="3">
        <f t="shared" si="21"/>
        <v>198922000</v>
      </c>
    </row>
    <row r="362" spans="1:8" ht="22.5">
      <c r="A362" s="1" t="s">
        <v>191</v>
      </c>
      <c r="B362" s="2" t="s">
        <v>192</v>
      </c>
      <c r="C362" s="1" t="s">
        <v>167</v>
      </c>
      <c r="D362" s="2" t="s">
        <v>168</v>
      </c>
      <c r="E362" s="3">
        <v>288072000</v>
      </c>
      <c r="F362" s="3">
        <v>0</v>
      </c>
      <c r="G362" s="3">
        <f t="shared" si="21"/>
        <v>288072000</v>
      </c>
    </row>
    <row r="363" spans="1:8" ht="22.5">
      <c r="A363" s="1" t="s">
        <v>193</v>
      </c>
      <c r="B363" s="2" t="s">
        <v>194</v>
      </c>
      <c r="C363" s="1" t="s">
        <v>167</v>
      </c>
      <c r="D363" s="2" t="s">
        <v>168</v>
      </c>
      <c r="E363" s="3">
        <v>12240000</v>
      </c>
      <c r="F363" s="3">
        <v>0</v>
      </c>
      <c r="G363" s="3">
        <f t="shared" si="21"/>
        <v>12240000</v>
      </c>
    </row>
    <row r="364" spans="1:8" ht="22.5">
      <c r="A364" s="1" t="s">
        <v>205</v>
      </c>
      <c r="B364" s="2" t="s">
        <v>206</v>
      </c>
      <c r="C364" s="1" t="s">
        <v>167</v>
      </c>
      <c r="D364" s="2" t="s">
        <v>168</v>
      </c>
      <c r="E364" s="3">
        <v>8460000</v>
      </c>
      <c r="F364" s="3">
        <v>0</v>
      </c>
      <c r="G364" s="3">
        <f t="shared" si="21"/>
        <v>8460000</v>
      </c>
    </row>
    <row r="365" spans="1:8" ht="22.5">
      <c r="A365" s="1" t="s">
        <v>177</v>
      </c>
      <c r="B365" s="2" t="s">
        <v>178</v>
      </c>
      <c r="C365" s="1" t="s">
        <v>68</v>
      </c>
      <c r="D365" s="2" t="s">
        <v>69</v>
      </c>
      <c r="E365" s="3">
        <v>13740221573</v>
      </c>
      <c r="F365" s="3">
        <v>0</v>
      </c>
      <c r="G365" s="3">
        <f t="shared" si="21"/>
        <v>13740221573</v>
      </c>
    </row>
    <row r="366" spans="1:8" ht="22.5">
      <c r="A366" s="1" t="s">
        <v>209</v>
      </c>
      <c r="B366" s="2" t="s">
        <v>210</v>
      </c>
      <c r="C366" s="1" t="s">
        <v>68</v>
      </c>
      <c r="D366" s="2" t="s">
        <v>69</v>
      </c>
      <c r="E366" s="3">
        <v>209388253</v>
      </c>
      <c r="F366" s="3">
        <v>0</v>
      </c>
      <c r="G366" s="3">
        <f t="shared" si="21"/>
        <v>209388253</v>
      </c>
    </row>
    <row r="367" spans="1:8" ht="22.5">
      <c r="A367" s="1" t="s">
        <v>179</v>
      </c>
      <c r="B367" s="2" t="s">
        <v>180</v>
      </c>
      <c r="C367" s="1" t="s">
        <v>68</v>
      </c>
      <c r="D367" s="2" t="s">
        <v>69</v>
      </c>
      <c r="E367" s="3">
        <v>4096379650</v>
      </c>
      <c r="F367" s="3">
        <v>0</v>
      </c>
      <c r="G367" s="3">
        <f t="shared" si="21"/>
        <v>4096379650</v>
      </c>
    </row>
    <row r="368" spans="1:8" ht="22.5">
      <c r="A368" s="1" t="s">
        <v>181</v>
      </c>
      <c r="B368" s="2" t="s">
        <v>182</v>
      </c>
      <c r="C368" s="1" t="s">
        <v>68</v>
      </c>
      <c r="D368" s="2" t="s">
        <v>69</v>
      </c>
      <c r="E368" s="3">
        <v>383475512</v>
      </c>
      <c r="F368" s="3">
        <v>0</v>
      </c>
      <c r="G368" s="3">
        <f t="shared" si="21"/>
        <v>383475512</v>
      </c>
    </row>
    <row r="369" spans="1:7" ht="22.5">
      <c r="A369" s="1" t="s">
        <v>183</v>
      </c>
      <c r="B369" s="2" t="s">
        <v>184</v>
      </c>
      <c r="C369" s="1" t="s">
        <v>68</v>
      </c>
      <c r="D369" s="2" t="s">
        <v>69</v>
      </c>
      <c r="E369" s="3">
        <v>464100000</v>
      </c>
      <c r="F369" s="3">
        <v>0</v>
      </c>
      <c r="G369" s="3">
        <f t="shared" si="21"/>
        <v>464100000</v>
      </c>
    </row>
    <row r="370" spans="1:7" ht="22.5">
      <c r="A370" s="1" t="s">
        <v>185</v>
      </c>
      <c r="B370" s="2" t="s">
        <v>186</v>
      </c>
      <c r="C370" s="1" t="s">
        <v>68</v>
      </c>
      <c r="D370" s="2" t="s">
        <v>69</v>
      </c>
      <c r="E370" s="3">
        <v>14466042860</v>
      </c>
      <c r="F370" s="3">
        <v>0</v>
      </c>
      <c r="G370" s="3">
        <f t="shared" si="21"/>
        <v>14466042860</v>
      </c>
    </row>
    <row r="371" spans="1:7" ht="22.5">
      <c r="A371" s="1" t="s">
        <v>187</v>
      </c>
      <c r="B371" s="2" t="s">
        <v>188</v>
      </c>
      <c r="C371" s="1" t="s">
        <v>68</v>
      </c>
      <c r="D371" s="2" t="s">
        <v>69</v>
      </c>
      <c r="E371" s="3">
        <v>8050000</v>
      </c>
      <c r="F371" s="3">
        <v>0</v>
      </c>
      <c r="G371" s="3">
        <f t="shared" si="21"/>
        <v>8050000</v>
      </c>
    </row>
    <row r="372" spans="1:7" ht="22.5">
      <c r="A372" s="1" t="s">
        <v>189</v>
      </c>
      <c r="B372" s="2" t="s">
        <v>190</v>
      </c>
      <c r="C372" s="1" t="s">
        <v>68</v>
      </c>
      <c r="D372" s="2" t="s">
        <v>69</v>
      </c>
      <c r="E372" s="3">
        <v>10595000</v>
      </c>
      <c r="F372" s="3">
        <v>0</v>
      </c>
      <c r="G372" s="3">
        <f t="shared" si="21"/>
        <v>10595000</v>
      </c>
    </row>
    <row r="373" spans="1:7" ht="22.5">
      <c r="A373" s="1" t="s">
        <v>191</v>
      </c>
      <c r="B373" s="2" t="s">
        <v>192</v>
      </c>
      <c r="C373" s="1" t="s">
        <v>68</v>
      </c>
      <c r="D373" s="2" t="s">
        <v>69</v>
      </c>
      <c r="E373" s="3">
        <v>158215000</v>
      </c>
      <c r="F373" s="3">
        <v>0</v>
      </c>
      <c r="G373" s="3">
        <f t="shared" si="21"/>
        <v>158215000</v>
      </c>
    </row>
    <row r="374" spans="1:7" ht="22.5">
      <c r="A374" s="1" t="s">
        <v>193</v>
      </c>
      <c r="B374" s="2" t="s">
        <v>194</v>
      </c>
      <c r="C374" s="1" t="s">
        <v>68</v>
      </c>
      <c r="D374" s="2" t="s">
        <v>69</v>
      </c>
      <c r="E374" s="3">
        <v>133890000</v>
      </c>
      <c r="F374" s="3">
        <v>0</v>
      </c>
      <c r="G374" s="3">
        <f t="shared" si="21"/>
        <v>133890000</v>
      </c>
    </row>
    <row r="375" spans="1:7" ht="22.5">
      <c r="A375" s="1" t="s">
        <v>197</v>
      </c>
      <c r="B375" s="2" t="s">
        <v>198</v>
      </c>
      <c r="C375" s="1" t="s">
        <v>68</v>
      </c>
      <c r="D375" s="2" t="s">
        <v>69</v>
      </c>
      <c r="E375" s="3">
        <v>11250000</v>
      </c>
      <c r="F375" s="3">
        <v>0</v>
      </c>
      <c r="G375" s="3">
        <f t="shared" si="21"/>
        <v>11250000</v>
      </c>
    </row>
    <row r="376" spans="1:7" ht="22.5">
      <c r="A376" s="1" t="s">
        <v>199</v>
      </c>
      <c r="B376" s="2" t="s">
        <v>200</v>
      </c>
      <c r="C376" s="1" t="s">
        <v>68</v>
      </c>
      <c r="D376" s="2" t="s">
        <v>69</v>
      </c>
      <c r="E376" s="3">
        <v>43988110</v>
      </c>
      <c r="F376" s="3">
        <v>0</v>
      </c>
      <c r="G376" s="3">
        <f t="shared" si="21"/>
        <v>43988110</v>
      </c>
    </row>
    <row r="377" spans="1:7" ht="22.5">
      <c r="A377" s="1" t="s">
        <v>201</v>
      </c>
      <c r="B377" s="2" t="s">
        <v>202</v>
      </c>
      <c r="C377" s="1" t="s">
        <v>68</v>
      </c>
      <c r="D377" s="2" t="s">
        <v>69</v>
      </c>
      <c r="E377" s="3">
        <v>58857490</v>
      </c>
      <c r="F377" s="3">
        <v>0</v>
      </c>
      <c r="G377" s="3">
        <f t="shared" si="21"/>
        <v>58857490</v>
      </c>
    </row>
    <row r="378" spans="1:7" ht="22.5">
      <c r="A378" s="1" t="s">
        <v>203</v>
      </c>
      <c r="B378" s="2" t="s">
        <v>204</v>
      </c>
      <c r="C378" s="1" t="s">
        <v>68</v>
      </c>
      <c r="D378" s="2" t="s">
        <v>69</v>
      </c>
      <c r="E378" s="3">
        <v>2300000</v>
      </c>
      <c r="F378" s="3">
        <v>0</v>
      </c>
      <c r="G378" s="3">
        <f t="shared" si="21"/>
        <v>2300000</v>
      </c>
    </row>
    <row r="379" spans="1:7" ht="22.5">
      <c r="A379" s="1" t="s">
        <v>205</v>
      </c>
      <c r="B379" s="2" t="s">
        <v>206</v>
      </c>
      <c r="C379" s="1" t="s">
        <v>68</v>
      </c>
      <c r="D379" s="2" t="s">
        <v>69</v>
      </c>
      <c r="E379" s="3">
        <v>2990000</v>
      </c>
      <c r="F379" s="3">
        <v>0</v>
      </c>
      <c r="G379" s="3">
        <f t="shared" si="21"/>
        <v>2990000</v>
      </c>
    </row>
    <row r="380" spans="1:7" ht="22.5">
      <c r="A380" s="1" t="s">
        <v>181</v>
      </c>
      <c r="B380" s="2" t="s">
        <v>182</v>
      </c>
      <c r="C380" s="1" t="s">
        <v>70</v>
      </c>
      <c r="D380" s="2" t="s">
        <v>71</v>
      </c>
      <c r="E380" s="3">
        <v>541396737</v>
      </c>
      <c r="F380" s="3">
        <v>0</v>
      </c>
      <c r="G380" s="3">
        <f t="shared" si="21"/>
        <v>541396737</v>
      </c>
    </row>
    <row r="381" spans="1:7" ht="22.5">
      <c r="A381" s="1" t="s">
        <v>185</v>
      </c>
      <c r="B381" s="2" t="s">
        <v>186</v>
      </c>
      <c r="C381" s="1" t="s">
        <v>72</v>
      </c>
      <c r="D381" s="2" t="s">
        <v>73</v>
      </c>
      <c r="E381" s="3">
        <v>2981045000</v>
      </c>
      <c r="F381" s="3">
        <v>0</v>
      </c>
      <c r="G381" s="3">
        <f t="shared" si="21"/>
        <v>2981045000</v>
      </c>
    </row>
    <row r="382" spans="1:7" ht="22.5">
      <c r="A382" s="1" t="s">
        <v>209</v>
      </c>
      <c r="B382" s="2" t="s">
        <v>210</v>
      </c>
      <c r="C382" s="1" t="s">
        <v>74</v>
      </c>
      <c r="D382" s="2" t="s">
        <v>75</v>
      </c>
      <c r="E382" s="3">
        <v>32007692</v>
      </c>
      <c r="F382" s="3">
        <v>0</v>
      </c>
      <c r="G382" s="3">
        <f t="shared" si="21"/>
        <v>32007692</v>
      </c>
    </row>
    <row r="383" spans="1:7" ht="22.5">
      <c r="A383" s="1" t="s">
        <v>179</v>
      </c>
      <c r="B383" s="2" t="s">
        <v>180</v>
      </c>
      <c r="C383" s="1" t="s">
        <v>74</v>
      </c>
      <c r="D383" s="2" t="s">
        <v>75</v>
      </c>
      <c r="E383" s="3">
        <v>40069805</v>
      </c>
      <c r="F383" s="3">
        <v>0</v>
      </c>
      <c r="G383" s="3">
        <f t="shared" si="21"/>
        <v>40069805</v>
      </c>
    </row>
    <row r="384" spans="1:7" ht="22.5">
      <c r="A384" s="1" t="s">
        <v>185</v>
      </c>
      <c r="B384" s="2" t="s">
        <v>186</v>
      </c>
      <c r="C384" s="1" t="s">
        <v>74</v>
      </c>
      <c r="D384" s="2" t="s">
        <v>75</v>
      </c>
      <c r="E384" s="3">
        <v>969262987</v>
      </c>
      <c r="F384" s="3">
        <v>0</v>
      </c>
      <c r="G384" s="3">
        <f t="shared" si="21"/>
        <v>969262987</v>
      </c>
    </row>
    <row r="385" spans="1:7" ht="22.5">
      <c r="A385" s="1" t="s">
        <v>189</v>
      </c>
      <c r="B385" s="2" t="s">
        <v>190</v>
      </c>
      <c r="C385" s="1" t="s">
        <v>74</v>
      </c>
      <c r="D385" s="2" t="s">
        <v>75</v>
      </c>
      <c r="E385" s="3">
        <v>29600000</v>
      </c>
      <c r="F385" s="3">
        <v>0</v>
      </c>
      <c r="G385" s="3">
        <f t="shared" si="21"/>
        <v>29600000</v>
      </c>
    </row>
    <row r="386" spans="1:7" ht="22.5">
      <c r="A386" s="1" t="s">
        <v>177</v>
      </c>
      <c r="B386" s="2" t="s">
        <v>178</v>
      </c>
      <c r="C386" s="1" t="s">
        <v>76</v>
      </c>
      <c r="D386" s="2" t="s">
        <v>77</v>
      </c>
      <c r="E386" s="3">
        <v>1700000</v>
      </c>
      <c r="F386" s="3">
        <v>0</v>
      </c>
      <c r="G386" s="3">
        <f t="shared" si="21"/>
        <v>1700000</v>
      </c>
    </row>
    <row r="387" spans="1:7" ht="22.5">
      <c r="A387" s="1" t="s">
        <v>179</v>
      </c>
      <c r="B387" s="2" t="s">
        <v>180</v>
      </c>
      <c r="C387" s="1" t="s">
        <v>76</v>
      </c>
      <c r="D387" s="2" t="s">
        <v>77</v>
      </c>
      <c r="E387" s="3">
        <v>24380000</v>
      </c>
      <c r="F387" s="3">
        <v>0</v>
      </c>
      <c r="G387" s="3">
        <f t="shared" si="21"/>
        <v>24380000</v>
      </c>
    </row>
    <row r="388" spans="1:7" ht="22.5">
      <c r="A388" s="1" t="s">
        <v>181</v>
      </c>
      <c r="B388" s="2" t="s">
        <v>182</v>
      </c>
      <c r="C388" s="1" t="s">
        <v>76</v>
      </c>
      <c r="D388" s="2" t="s">
        <v>77</v>
      </c>
      <c r="E388" s="3">
        <v>17300000</v>
      </c>
      <c r="F388" s="3">
        <v>0</v>
      </c>
      <c r="G388" s="3">
        <f t="shared" si="21"/>
        <v>17300000</v>
      </c>
    </row>
    <row r="389" spans="1:7" ht="22.5">
      <c r="A389" s="1" t="s">
        <v>183</v>
      </c>
      <c r="B389" s="2" t="s">
        <v>184</v>
      </c>
      <c r="C389" s="1" t="s">
        <v>76</v>
      </c>
      <c r="D389" s="2" t="s">
        <v>77</v>
      </c>
      <c r="E389" s="3">
        <v>334653319</v>
      </c>
      <c r="F389" s="3">
        <v>0</v>
      </c>
      <c r="G389" s="3">
        <f t="shared" si="21"/>
        <v>334653319</v>
      </c>
    </row>
    <row r="390" spans="1:7" ht="22.5">
      <c r="A390" s="1" t="s">
        <v>185</v>
      </c>
      <c r="B390" s="2" t="s">
        <v>186</v>
      </c>
      <c r="C390" s="1" t="s">
        <v>76</v>
      </c>
      <c r="D390" s="2" t="s">
        <v>77</v>
      </c>
      <c r="E390" s="3">
        <v>115026000</v>
      </c>
      <c r="F390" s="3">
        <v>0</v>
      </c>
      <c r="G390" s="3">
        <f t="shared" si="21"/>
        <v>115026000</v>
      </c>
    </row>
    <row r="391" spans="1:7" ht="22.5">
      <c r="A391" s="1" t="s">
        <v>187</v>
      </c>
      <c r="B391" s="2" t="s">
        <v>188</v>
      </c>
      <c r="C391" s="1" t="s">
        <v>76</v>
      </c>
      <c r="D391" s="2" t="s">
        <v>77</v>
      </c>
      <c r="E391" s="3">
        <v>47540000</v>
      </c>
      <c r="F391" s="3">
        <v>0</v>
      </c>
      <c r="G391" s="3">
        <f t="shared" si="21"/>
        <v>47540000</v>
      </c>
    </row>
    <row r="392" spans="1:7" ht="22.5">
      <c r="A392" s="1" t="s">
        <v>189</v>
      </c>
      <c r="B392" s="2" t="s">
        <v>190</v>
      </c>
      <c r="C392" s="1" t="s">
        <v>76</v>
      </c>
      <c r="D392" s="2" t="s">
        <v>77</v>
      </c>
      <c r="E392" s="3">
        <v>54260000</v>
      </c>
      <c r="F392" s="3">
        <v>0</v>
      </c>
      <c r="G392" s="3">
        <f t="shared" si="21"/>
        <v>54260000</v>
      </c>
    </row>
    <row r="393" spans="1:7" ht="22.5">
      <c r="A393" s="1" t="s">
        <v>191</v>
      </c>
      <c r="B393" s="2" t="s">
        <v>192</v>
      </c>
      <c r="C393" s="1" t="s">
        <v>76</v>
      </c>
      <c r="D393" s="2" t="s">
        <v>77</v>
      </c>
      <c r="E393" s="3">
        <v>55740000</v>
      </c>
      <c r="F393" s="3">
        <v>0</v>
      </c>
      <c r="G393" s="3">
        <f t="shared" si="21"/>
        <v>55740000</v>
      </c>
    </row>
    <row r="394" spans="1:7" ht="22.5">
      <c r="A394" s="1" t="s">
        <v>193</v>
      </c>
      <c r="B394" s="2" t="s">
        <v>194</v>
      </c>
      <c r="C394" s="1" t="s">
        <v>76</v>
      </c>
      <c r="D394" s="2" t="s">
        <v>77</v>
      </c>
      <c r="E394" s="3">
        <v>154570000</v>
      </c>
      <c r="F394" s="3">
        <v>0</v>
      </c>
      <c r="G394" s="3">
        <f t="shared" si="21"/>
        <v>154570000</v>
      </c>
    </row>
    <row r="395" spans="1:7" ht="22.5">
      <c r="A395" s="1" t="s">
        <v>195</v>
      </c>
      <c r="B395" s="2" t="s">
        <v>196</v>
      </c>
      <c r="C395" s="1" t="s">
        <v>76</v>
      </c>
      <c r="D395" s="2" t="s">
        <v>77</v>
      </c>
      <c r="E395" s="3">
        <v>66400000</v>
      </c>
      <c r="F395" s="3">
        <v>0</v>
      </c>
      <c r="G395" s="3">
        <f t="shared" si="21"/>
        <v>66400000</v>
      </c>
    </row>
    <row r="396" spans="1:7" ht="22.5">
      <c r="A396" s="1" t="s">
        <v>197</v>
      </c>
      <c r="B396" s="2" t="s">
        <v>198</v>
      </c>
      <c r="C396" s="1" t="s">
        <v>76</v>
      </c>
      <c r="D396" s="2" t="s">
        <v>77</v>
      </c>
      <c r="E396" s="3">
        <v>15259556</v>
      </c>
      <c r="F396" s="3">
        <v>0</v>
      </c>
      <c r="G396" s="3">
        <f t="shared" si="21"/>
        <v>15259556</v>
      </c>
    </row>
    <row r="397" spans="1:7" ht="22.5">
      <c r="A397" s="1" t="s">
        <v>199</v>
      </c>
      <c r="B397" s="2" t="s">
        <v>200</v>
      </c>
      <c r="C397" s="1" t="s">
        <v>76</v>
      </c>
      <c r="D397" s="2" t="s">
        <v>77</v>
      </c>
      <c r="E397" s="3">
        <v>7450000</v>
      </c>
      <c r="F397" s="3">
        <v>0</v>
      </c>
      <c r="G397" s="3">
        <f t="shared" si="21"/>
        <v>7450000</v>
      </c>
    </row>
    <row r="398" spans="1:7" ht="22.5">
      <c r="A398" s="1" t="s">
        <v>203</v>
      </c>
      <c r="B398" s="2" t="s">
        <v>204</v>
      </c>
      <c r="C398" s="1" t="s">
        <v>76</v>
      </c>
      <c r="D398" s="2" t="s">
        <v>77</v>
      </c>
      <c r="E398" s="3">
        <v>13680000</v>
      </c>
      <c r="F398" s="3">
        <v>0</v>
      </c>
      <c r="G398" s="3">
        <f t="shared" si="21"/>
        <v>13680000</v>
      </c>
    </row>
    <row r="399" spans="1:7" ht="22.5">
      <c r="A399" s="1" t="s">
        <v>205</v>
      </c>
      <c r="B399" s="2" t="s">
        <v>206</v>
      </c>
      <c r="C399" s="1" t="s">
        <v>76</v>
      </c>
      <c r="D399" s="2" t="s">
        <v>77</v>
      </c>
      <c r="E399" s="3">
        <v>45050000</v>
      </c>
      <c r="F399" s="3">
        <v>0</v>
      </c>
      <c r="G399" s="3">
        <f t="shared" si="21"/>
        <v>45050000</v>
      </c>
    </row>
    <row r="400" spans="1:7" ht="22.5">
      <c r="A400" s="1" t="s">
        <v>177</v>
      </c>
      <c r="B400" s="2" t="s">
        <v>178</v>
      </c>
      <c r="C400" s="1" t="s">
        <v>217</v>
      </c>
      <c r="D400" s="2" t="s">
        <v>218</v>
      </c>
      <c r="E400" s="3">
        <v>35000000</v>
      </c>
      <c r="F400" s="3">
        <v>0</v>
      </c>
      <c r="G400" s="3">
        <f t="shared" si="21"/>
        <v>35000000</v>
      </c>
    </row>
    <row r="401" spans="1:8" ht="22.5">
      <c r="A401" s="1" t="s">
        <v>181</v>
      </c>
      <c r="B401" s="2" t="s">
        <v>182</v>
      </c>
      <c r="C401" s="1" t="s">
        <v>217</v>
      </c>
      <c r="D401" s="2" t="s">
        <v>218</v>
      </c>
      <c r="E401" s="3">
        <v>35035000</v>
      </c>
      <c r="F401" s="3">
        <v>0</v>
      </c>
      <c r="G401" s="3">
        <f t="shared" si="21"/>
        <v>35035000</v>
      </c>
    </row>
    <row r="402" spans="1:8" ht="22.5">
      <c r="A402" s="1" t="s">
        <v>191</v>
      </c>
      <c r="B402" s="2" t="s">
        <v>192</v>
      </c>
      <c r="C402" s="1" t="s">
        <v>217</v>
      </c>
      <c r="D402" s="2" t="s">
        <v>218</v>
      </c>
      <c r="E402" s="3">
        <v>32000000</v>
      </c>
      <c r="F402" s="3">
        <v>0</v>
      </c>
      <c r="G402" s="3">
        <f t="shared" si="21"/>
        <v>32000000</v>
      </c>
    </row>
    <row r="403" spans="1:8" ht="22.5">
      <c r="A403" s="1" t="s">
        <v>197</v>
      </c>
      <c r="B403" s="2" t="s">
        <v>198</v>
      </c>
      <c r="C403" s="1" t="s">
        <v>217</v>
      </c>
      <c r="D403" s="2" t="s">
        <v>218</v>
      </c>
      <c r="E403" s="3">
        <v>11000000</v>
      </c>
      <c r="F403" s="3">
        <v>0</v>
      </c>
      <c r="G403" s="3">
        <f t="shared" si="21"/>
        <v>11000000</v>
      </c>
    </row>
    <row r="404" spans="1:8" ht="22.5">
      <c r="A404" s="1" t="s">
        <v>199</v>
      </c>
      <c r="B404" s="2" t="s">
        <v>200</v>
      </c>
      <c r="C404" s="1" t="s">
        <v>217</v>
      </c>
      <c r="D404" s="2" t="s">
        <v>218</v>
      </c>
      <c r="E404" s="3">
        <v>900000</v>
      </c>
      <c r="F404" s="3">
        <v>0</v>
      </c>
      <c r="G404" s="3">
        <f t="shared" ref="G404:G470" si="23">E404-F404</f>
        <v>900000</v>
      </c>
    </row>
    <row r="405" spans="1:8" ht="22.5">
      <c r="A405" s="1" t="s">
        <v>177</v>
      </c>
      <c r="B405" s="2" t="s">
        <v>178</v>
      </c>
      <c r="C405" s="1" t="s">
        <v>78</v>
      </c>
      <c r="D405" s="2" t="s">
        <v>79</v>
      </c>
      <c r="E405" s="3">
        <v>30365133</v>
      </c>
      <c r="F405" s="3">
        <v>0</v>
      </c>
      <c r="G405" s="3">
        <f t="shared" si="23"/>
        <v>30365133</v>
      </c>
    </row>
    <row r="406" spans="1:8" ht="22.5">
      <c r="A406" s="1" t="s">
        <v>209</v>
      </c>
      <c r="B406" s="2" t="s">
        <v>210</v>
      </c>
      <c r="C406" s="1" t="s">
        <v>78</v>
      </c>
      <c r="D406" s="2" t="s">
        <v>79</v>
      </c>
      <c r="E406" s="3">
        <v>53180176</v>
      </c>
      <c r="F406" s="3">
        <v>0</v>
      </c>
      <c r="G406" s="3">
        <f t="shared" si="23"/>
        <v>53180176</v>
      </c>
    </row>
    <row r="407" spans="1:8" ht="22.5">
      <c r="A407" s="1" t="s">
        <v>179</v>
      </c>
      <c r="B407" s="2" t="s">
        <v>180</v>
      </c>
      <c r="C407" s="1" t="s">
        <v>78</v>
      </c>
      <c r="D407" s="2" t="s">
        <v>79</v>
      </c>
      <c r="E407" s="3">
        <v>532828783</v>
      </c>
      <c r="F407" s="3">
        <v>0</v>
      </c>
      <c r="G407" s="3">
        <f t="shared" si="23"/>
        <v>532828783</v>
      </c>
    </row>
    <row r="408" spans="1:8" ht="22.5">
      <c r="A408" s="1" t="s">
        <v>181</v>
      </c>
      <c r="B408" s="2" t="s">
        <v>182</v>
      </c>
      <c r="C408" s="1" t="s">
        <v>78</v>
      </c>
      <c r="D408" s="2" t="s">
        <v>79</v>
      </c>
      <c r="E408" s="3">
        <v>157700000</v>
      </c>
      <c r="F408" s="3">
        <v>0</v>
      </c>
      <c r="G408" s="3">
        <f t="shared" si="23"/>
        <v>157700000</v>
      </c>
    </row>
    <row r="409" spans="1:8" ht="22.5">
      <c r="A409" s="1" t="s">
        <v>183</v>
      </c>
      <c r="B409" s="2" t="s">
        <v>184</v>
      </c>
      <c r="C409" s="1" t="s">
        <v>78</v>
      </c>
      <c r="D409" s="2" t="s">
        <v>79</v>
      </c>
      <c r="E409" s="3">
        <v>1000000</v>
      </c>
      <c r="F409" s="3">
        <v>0</v>
      </c>
      <c r="G409" s="3">
        <f t="shared" si="23"/>
        <v>1000000</v>
      </c>
    </row>
    <row r="410" spans="1:8" ht="22.5">
      <c r="A410" s="1" t="s">
        <v>185</v>
      </c>
      <c r="B410" s="2" t="s">
        <v>186</v>
      </c>
      <c r="C410" s="1" t="s">
        <v>78</v>
      </c>
      <c r="D410" s="2" t="s">
        <v>79</v>
      </c>
      <c r="E410" s="3">
        <v>328084888</v>
      </c>
      <c r="F410" s="3">
        <v>0</v>
      </c>
      <c r="G410" s="3">
        <f t="shared" si="23"/>
        <v>328084888</v>
      </c>
    </row>
    <row r="411" spans="1:8" ht="22.5">
      <c r="A411" s="1" t="s">
        <v>187</v>
      </c>
      <c r="B411" s="2" t="s">
        <v>188</v>
      </c>
      <c r="C411" s="1" t="s">
        <v>78</v>
      </c>
      <c r="D411" s="2" t="s">
        <v>79</v>
      </c>
      <c r="E411" s="3">
        <v>150000</v>
      </c>
      <c r="F411" s="3">
        <v>0</v>
      </c>
      <c r="G411" s="3">
        <f t="shared" si="23"/>
        <v>150000</v>
      </c>
    </row>
    <row r="412" spans="1:8" ht="22.5">
      <c r="A412" s="1" t="s">
        <v>193</v>
      </c>
      <c r="B412" s="2" t="s">
        <v>194</v>
      </c>
      <c r="C412" s="1" t="s">
        <v>78</v>
      </c>
      <c r="D412" s="2" t="s">
        <v>79</v>
      </c>
      <c r="E412" s="3">
        <v>9900000</v>
      </c>
      <c r="F412" s="3">
        <v>0</v>
      </c>
      <c r="G412" s="3">
        <f t="shared" si="23"/>
        <v>9900000</v>
      </c>
    </row>
    <row r="413" spans="1:8" ht="22.5">
      <c r="A413" s="1" t="s">
        <v>199</v>
      </c>
      <c r="B413" s="2" t="s">
        <v>200</v>
      </c>
      <c r="C413" s="1" t="s">
        <v>78</v>
      </c>
      <c r="D413" s="2" t="s">
        <v>79</v>
      </c>
      <c r="E413" s="3">
        <v>7512178</v>
      </c>
      <c r="F413" s="3">
        <v>0</v>
      </c>
      <c r="G413" s="3">
        <f t="shared" si="23"/>
        <v>7512178</v>
      </c>
    </row>
    <row r="414" spans="1:8" ht="22.5">
      <c r="A414" s="1" t="s">
        <v>201</v>
      </c>
      <c r="B414" s="2" t="s">
        <v>202</v>
      </c>
      <c r="C414" s="1" t="s">
        <v>78</v>
      </c>
      <c r="D414" s="2" t="s">
        <v>79</v>
      </c>
      <c r="E414" s="3">
        <v>12200000</v>
      </c>
      <c r="F414" s="3">
        <v>0</v>
      </c>
      <c r="G414" s="3">
        <f t="shared" si="23"/>
        <v>12200000</v>
      </c>
    </row>
    <row r="415" spans="1:8" ht="22.5">
      <c r="A415" s="1" t="s">
        <v>203</v>
      </c>
      <c r="B415" s="2" t="s">
        <v>204</v>
      </c>
      <c r="C415" s="1" t="s">
        <v>78</v>
      </c>
      <c r="D415" s="2" t="s">
        <v>79</v>
      </c>
      <c r="E415" s="3">
        <v>27000000</v>
      </c>
      <c r="F415" s="3">
        <v>0</v>
      </c>
      <c r="G415" s="3">
        <f t="shared" si="23"/>
        <v>27000000</v>
      </c>
    </row>
    <row r="416" spans="1:8" ht="22.5">
      <c r="A416" s="1" t="s">
        <v>205</v>
      </c>
      <c r="B416" s="2" t="s">
        <v>206</v>
      </c>
      <c r="C416" s="1" t="s">
        <v>78</v>
      </c>
      <c r="D416" s="2" t="s">
        <v>79</v>
      </c>
      <c r="E416" s="3">
        <v>18262656</v>
      </c>
      <c r="F416" s="3">
        <v>0</v>
      </c>
      <c r="G416" s="3">
        <f t="shared" si="23"/>
        <v>18262656</v>
      </c>
      <c r="H416" s="2" t="s">
        <v>252</v>
      </c>
    </row>
    <row r="417" spans="1:8" s="9" customFormat="1" ht="22.5">
      <c r="A417" s="22"/>
      <c r="B417" s="23"/>
      <c r="C417" s="22"/>
      <c r="D417" s="23"/>
      <c r="E417" s="24">
        <f>SUM(E360:E416)</f>
        <v>41155247358</v>
      </c>
      <c r="F417" s="24">
        <f t="shared" ref="F417:G417" si="24">SUM(F360:F416)</f>
        <v>0</v>
      </c>
      <c r="G417" s="24">
        <f t="shared" si="24"/>
        <v>41155247358</v>
      </c>
      <c r="H417" s="24">
        <f>G417</f>
        <v>41155247358</v>
      </c>
    </row>
    <row r="418" spans="1:8" ht="22.5">
      <c r="A418" s="1" t="s">
        <v>181</v>
      </c>
      <c r="B418" s="2" t="s">
        <v>182</v>
      </c>
      <c r="C418" s="1" t="s">
        <v>80</v>
      </c>
      <c r="D418" s="2" t="s">
        <v>81</v>
      </c>
      <c r="E418" s="3">
        <v>69454374</v>
      </c>
      <c r="F418" s="3">
        <v>0</v>
      </c>
      <c r="G418" s="3">
        <f t="shared" si="23"/>
        <v>69454374</v>
      </c>
    </row>
    <row r="419" spans="1:8" ht="22.5">
      <c r="A419" s="1" t="s">
        <v>183</v>
      </c>
      <c r="B419" s="2" t="s">
        <v>184</v>
      </c>
      <c r="C419" s="1" t="s">
        <v>80</v>
      </c>
      <c r="D419" s="2" t="s">
        <v>81</v>
      </c>
      <c r="E419" s="3">
        <v>323313459</v>
      </c>
      <c r="F419" s="3">
        <v>0</v>
      </c>
      <c r="G419" s="3">
        <f t="shared" si="23"/>
        <v>323313459</v>
      </c>
    </row>
    <row r="420" spans="1:8" ht="22.5">
      <c r="A420" s="1" t="s">
        <v>185</v>
      </c>
      <c r="B420" s="2" t="s">
        <v>186</v>
      </c>
      <c r="C420" s="1" t="s">
        <v>80</v>
      </c>
      <c r="D420" s="2" t="s">
        <v>81</v>
      </c>
      <c r="E420" s="3">
        <v>95500859</v>
      </c>
      <c r="F420" s="3">
        <v>0</v>
      </c>
      <c r="G420" s="3">
        <f t="shared" si="23"/>
        <v>95500859</v>
      </c>
    </row>
    <row r="421" spans="1:8" ht="22.5">
      <c r="A421" s="1" t="s">
        <v>187</v>
      </c>
      <c r="B421" s="2" t="s">
        <v>188</v>
      </c>
      <c r="C421" s="1" t="s">
        <v>80</v>
      </c>
      <c r="D421" s="2" t="s">
        <v>81</v>
      </c>
      <c r="E421" s="3">
        <v>1457508896</v>
      </c>
      <c r="F421" s="3">
        <v>0</v>
      </c>
      <c r="G421" s="3">
        <f t="shared" si="23"/>
        <v>1457508896</v>
      </c>
    </row>
    <row r="422" spans="1:8" ht="22.5">
      <c r="A422" s="1" t="s">
        <v>189</v>
      </c>
      <c r="B422" s="2" t="s">
        <v>190</v>
      </c>
      <c r="C422" s="1" t="s">
        <v>80</v>
      </c>
      <c r="D422" s="2" t="s">
        <v>81</v>
      </c>
      <c r="E422" s="3">
        <v>40745736</v>
      </c>
      <c r="F422" s="3">
        <v>0</v>
      </c>
      <c r="G422" s="3">
        <f t="shared" si="23"/>
        <v>40745736</v>
      </c>
    </row>
    <row r="423" spans="1:8" ht="22.5">
      <c r="A423" s="1" t="s">
        <v>191</v>
      </c>
      <c r="B423" s="2" t="s">
        <v>192</v>
      </c>
      <c r="C423" s="1" t="s">
        <v>80</v>
      </c>
      <c r="D423" s="2" t="s">
        <v>81</v>
      </c>
      <c r="E423" s="3">
        <v>2558067704</v>
      </c>
      <c r="F423" s="3">
        <v>0</v>
      </c>
      <c r="G423" s="3">
        <f t="shared" si="23"/>
        <v>2558067704</v>
      </c>
    </row>
    <row r="424" spans="1:8" ht="22.5">
      <c r="A424" s="1" t="s">
        <v>193</v>
      </c>
      <c r="B424" s="2" t="s">
        <v>194</v>
      </c>
      <c r="C424" s="1" t="s">
        <v>80</v>
      </c>
      <c r="D424" s="2" t="s">
        <v>81</v>
      </c>
      <c r="E424" s="3">
        <v>178482895</v>
      </c>
      <c r="F424" s="3">
        <v>0</v>
      </c>
      <c r="G424" s="3">
        <f t="shared" si="23"/>
        <v>178482895</v>
      </c>
    </row>
    <row r="425" spans="1:8" ht="22.5">
      <c r="A425" s="1" t="s">
        <v>195</v>
      </c>
      <c r="B425" s="2" t="s">
        <v>196</v>
      </c>
      <c r="C425" s="1" t="s">
        <v>80</v>
      </c>
      <c r="D425" s="2" t="s">
        <v>81</v>
      </c>
      <c r="E425" s="3">
        <v>17090940</v>
      </c>
      <c r="F425" s="3">
        <v>0</v>
      </c>
      <c r="G425" s="3">
        <f t="shared" si="23"/>
        <v>17090940</v>
      </c>
    </row>
    <row r="426" spans="1:8" ht="22.5">
      <c r="A426" s="1" t="s">
        <v>197</v>
      </c>
      <c r="B426" s="2" t="s">
        <v>198</v>
      </c>
      <c r="C426" s="1" t="s">
        <v>80</v>
      </c>
      <c r="D426" s="2" t="s">
        <v>81</v>
      </c>
      <c r="E426" s="3">
        <v>11188995</v>
      </c>
      <c r="F426" s="3">
        <v>0</v>
      </c>
      <c r="G426" s="3">
        <f t="shared" si="23"/>
        <v>11188995</v>
      </c>
    </row>
    <row r="427" spans="1:8" ht="22.5">
      <c r="A427" s="1" t="s">
        <v>199</v>
      </c>
      <c r="B427" s="2" t="s">
        <v>200</v>
      </c>
      <c r="C427" s="1" t="s">
        <v>80</v>
      </c>
      <c r="D427" s="2" t="s">
        <v>81</v>
      </c>
      <c r="E427" s="3">
        <v>4811179</v>
      </c>
      <c r="F427" s="3">
        <v>0</v>
      </c>
      <c r="G427" s="3">
        <f t="shared" si="23"/>
        <v>4811179</v>
      </c>
    </row>
    <row r="428" spans="1:8" ht="22.5">
      <c r="A428" s="1" t="s">
        <v>201</v>
      </c>
      <c r="B428" s="2" t="s">
        <v>202</v>
      </c>
      <c r="C428" s="1" t="s">
        <v>80</v>
      </c>
      <c r="D428" s="2" t="s">
        <v>81</v>
      </c>
      <c r="E428" s="3">
        <v>6640000</v>
      </c>
      <c r="F428" s="3">
        <v>0</v>
      </c>
      <c r="G428" s="3">
        <f t="shared" si="23"/>
        <v>6640000</v>
      </c>
    </row>
    <row r="429" spans="1:8" ht="22.5">
      <c r="A429" s="1" t="s">
        <v>203</v>
      </c>
      <c r="B429" s="2" t="s">
        <v>204</v>
      </c>
      <c r="C429" s="1" t="s">
        <v>80</v>
      </c>
      <c r="D429" s="2" t="s">
        <v>81</v>
      </c>
      <c r="E429" s="3">
        <v>3000000</v>
      </c>
      <c r="F429" s="3">
        <v>0</v>
      </c>
      <c r="G429" s="3">
        <f t="shared" si="23"/>
        <v>3000000</v>
      </c>
    </row>
    <row r="430" spans="1:8" ht="22.5">
      <c r="A430" s="1" t="s">
        <v>205</v>
      </c>
      <c r="B430" s="2" t="s">
        <v>206</v>
      </c>
      <c r="C430" s="1" t="s">
        <v>80</v>
      </c>
      <c r="D430" s="2" t="s">
        <v>81</v>
      </c>
      <c r="E430" s="3">
        <v>3498785</v>
      </c>
      <c r="F430" s="3">
        <v>0</v>
      </c>
      <c r="G430" s="3">
        <f t="shared" si="23"/>
        <v>3498785</v>
      </c>
      <c r="H430" s="2" t="s">
        <v>253</v>
      </c>
    </row>
    <row r="431" spans="1:8" s="9" customFormat="1" ht="22.5">
      <c r="A431" s="25"/>
      <c r="B431" s="26"/>
      <c r="C431" s="25"/>
      <c r="D431" s="26"/>
      <c r="E431" s="27">
        <f>SUM(E418:E430)</f>
        <v>4769303822</v>
      </c>
      <c r="F431" s="27">
        <f t="shared" ref="F431:G431" si="25">SUM(F418:F430)</f>
        <v>0</v>
      </c>
      <c r="G431" s="27">
        <f t="shared" si="25"/>
        <v>4769303822</v>
      </c>
      <c r="H431" s="27">
        <f>G431</f>
        <v>4769303822</v>
      </c>
    </row>
    <row r="432" spans="1:8" ht="22.5">
      <c r="A432" s="1" t="s">
        <v>183</v>
      </c>
      <c r="B432" s="2" t="s">
        <v>184</v>
      </c>
      <c r="C432" s="1" t="s">
        <v>171</v>
      </c>
      <c r="D432" s="2" t="s">
        <v>172</v>
      </c>
      <c r="E432" s="3">
        <v>40677000000</v>
      </c>
      <c r="F432" s="3">
        <v>0</v>
      </c>
      <c r="G432" s="3">
        <f t="shared" si="23"/>
        <v>40677000000</v>
      </c>
    </row>
    <row r="433" spans="1:7" ht="22.5">
      <c r="A433" s="1" t="s">
        <v>185</v>
      </c>
      <c r="B433" s="2" t="s">
        <v>186</v>
      </c>
      <c r="C433" s="1" t="s">
        <v>171</v>
      </c>
      <c r="D433" s="2" t="s">
        <v>172</v>
      </c>
      <c r="E433" s="3">
        <v>913155720</v>
      </c>
      <c r="F433" s="3">
        <v>0</v>
      </c>
      <c r="G433" s="3">
        <f t="shared" si="23"/>
        <v>913155720</v>
      </c>
    </row>
    <row r="434" spans="1:7" ht="22.5">
      <c r="A434" s="1" t="s">
        <v>187</v>
      </c>
      <c r="B434" s="2" t="s">
        <v>188</v>
      </c>
      <c r="C434" s="1" t="s">
        <v>171</v>
      </c>
      <c r="D434" s="2" t="s">
        <v>172</v>
      </c>
      <c r="E434" s="3">
        <v>1024650000</v>
      </c>
      <c r="F434" s="3">
        <v>0</v>
      </c>
      <c r="G434" s="3">
        <f t="shared" si="23"/>
        <v>1024650000</v>
      </c>
    </row>
    <row r="435" spans="1:7" ht="22.5">
      <c r="A435" s="1" t="s">
        <v>195</v>
      </c>
      <c r="B435" s="2" t="s">
        <v>196</v>
      </c>
      <c r="C435" s="1" t="s">
        <v>171</v>
      </c>
      <c r="D435" s="2" t="s">
        <v>172</v>
      </c>
      <c r="E435" s="3">
        <v>9155828985</v>
      </c>
      <c r="F435" s="3">
        <v>0</v>
      </c>
      <c r="G435" s="3">
        <f t="shared" si="23"/>
        <v>9155828985</v>
      </c>
    </row>
    <row r="436" spans="1:7" ht="22.5">
      <c r="A436" s="1" t="s">
        <v>189</v>
      </c>
      <c r="B436" s="2" t="s">
        <v>190</v>
      </c>
      <c r="C436" s="1" t="s">
        <v>219</v>
      </c>
      <c r="D436" s="2" t="s">
        <v>220</v>
      </c>
      <c r="E436" s="3">
        <v>11117427727</v>
      </c>
      <c r="F436" s="3">
        <v>0</v>
      </c>
      <c r="G436" s="3">
        <f t="shared" si="23"/>
        <v>11117427727</v>
      </c>
    </row>
    <row r="437" spans="1:7" ht="22.5">
      <c r="A437" s="1" t="s">
        <v>185</v>
      </c>
      <c r="B437" s="2" t="s">
        <v>186</v>
      </c>
      <c r="C437" s="1" t="s">
        <v>221</v>
      </c>
      <c r="D437" s="2" t="s">
        <v>222</v>
      </c>
      <c r="E437" s="3">
        <v>315137007</v>
      </c>
      <c r="F437" s="3">
        <v>0</v>
      </c>
      <c r="G437" s="3">
        <f t="shared" si="23"/>
        <v>315137007</v>
      </c>
    </row>
    <row r="438" spans="1:7" ht="22.5">
      <c r="A438" s="1" t="s">
        <v>181</v>
      </c>
      <c r="B438" s="2" t="s">
        <v>182</v>
      </c>
      <c r="C438" s="1" t="s">
        <v>223</v>
      </c>
      <c r="D438" s="2" t="s">
        <v>224</v>
      </c>
      <c r="E438" s="3">
        <v>34994905915</v>
      </c>
      <c r="F438" s="3">
        <v>0</v>
      </c>
      <c r="G438" s="3">
        <f t="shared" si="23"/>
        <v>34994905915</v>
      </c>
    </row>
    <row r="439" spans="1:7" ht="22.5">
      <c r="A439" s="1" t="s">
        <v>197</v>
      </c>
      <c r="B439" s="2" t="s">
        <v>198</v>
      </c>
      <c r="C439" s="1" t="s">
        <v>223</v>
      </c>
      <c r="D439" s="2" t="s">
        <v>224</v>
      </c>
      <c r="E439" s="3">
        <v>3551609000</v>
      </c>
      <c r="F439" s="3">
        <v>0</v>
      </c>
      <c r="G439" s="3">
        <f t="shared" si="23"/>
        <v>3551609000</v>
      </c>
    </row>
    <row r="440" spans="1:7" ht="22.5">
      <c r="A440" s="1" t="s">
        <v>199</v>
      </c>
      <c r="B440" s="2" t="s">
        <v>200</v>
      </c>
      <c r="C440" s="1" t="s">
        <v>223</v>
      </c>
      <c r="D440" s="2" t="s">
        <v>224</v>
      </c>
      <c r="E440" s="3">
        <v>5525777000</v>
      </c>
      <c r="F440" s="3">
        <v>0</v>
      </c>
      <c r="G440" s="3">
        <f t="shared" si="23"/>
        <v>5525777000</v>
      </c>
    </row>
    <row r="441" spans="1:7" ht="22.5">
      <c r="A441" s="1" t="s">
        <v>201</v>
      </c>
      <c r="B441" s="2" t="s">
        <v>202</v>
      </c>
      <c r="C441" s="1" t="s">
        <v>223</v>
      </c>
      <c r="D441" s="2" t="s">
        <v>224</v>
      </c>
      <c r="E441" s="3">
        <v>3952016000</v>
      </c>
      <c r="F441" s="3">
        <v>0</v>
      </c>
      <c r="G441" s="3">
        <f t="shared" si="23"/>
        <v>3952016000</v>
      </c>
    </row>
    <row r="442" spans="1:7" ht="22.5">
      <c r="A442" s="1" t="s">
        <v>203</v>
      </c>
      <c r="B442" s="2" t="s">
        <v>204</v>
      </c>
      <c r="C442" s="1" t="s">
        <v>223</v>
      </c>
      <c r="D442" s="2" t="s">
        <v>224</v>
      </c>
      <c r="E442" s="3">
        <v>4664553000</v>
      </c>
      <c r="F442" s="3">
        <v>0</v>
      </c>
      <c r="G442" s="3">
        <f t="shared" si="23"/>
        <v>4664553000</v>
      </c>
    </row>
    <row r="443" spans="1:7" ht="22.5">
      <c r="A443" s="1" t="s">
        <v>205</v>
      </c>
      <c r="B443" s="2" t="s">
        <v>206</v>
      </c>
      <c r="C443" s="1" t="s">
        <v>223</v>
      </c>
      <c r="D443" s="2" t="s">
        <v>224</v>
      </c>
      <c r="E443" s="3">
        <v>1459684000</v>
      </c>
      <c r="F443" s="3">
        <v>0</v>
      </c>
      <c r="G443" s="3">
        <f t="shared" si="23"/>
        <v>1459684000</v>
      </c>
    </row>
    <row r="444" spans="1:7" ht="22.5">
      <c r="A444" s="1" t="s">
        <v>185</v>
      </c>
      <c r="B444" s="2" t="s">
        <v>186</v>
      </c>
      <c r="C444" s="1" t="s">
        <v>225</v>
      </c>
      <c r="D444" s="2" t="s">
        <v>226</v>
      </c>
      <c r="E444" s="3">
        <v>36620071083</v>
      </c>
      <c r="F444" s="3">
        <v>0</v>
      </c>
      <c r="G444" s="3">
        <f t="shared" si="23"/>
        <v>36620071083</v>
      </c>
    </row>
    <row r="445" spans="1:7" ht="22.5">
      <c r="A445" s="1" t="s">
        <v>177</v>
      </c>
      <c r="B445" s="2" t="s">
        <v>178</v>
      </c>
      <c r="C445" s="1" t="s">
        <v>82</v>
      </c>
      <c r="D445" s="2" t="s">
        <v>83</v>
      </c>
      <c r="E445" s="3">
        <v>7545336853</v>
      </c>
      <c r="F445" s="3">
        <v>11020596</v>
      </c>
      <c r="G445" s="3">
        <f t="shared" si="23"/>
        <v>7534316257</v>
      </c>
    </row>
    <row r="446" spans="1:7" ht="22.5">
      <c r="A446" s="1" t="s">
        <v>209</v>
      </c>
      <c r="B446" s="2" t="s">
        <v>210</v>
      </c>
      <c r="C446" s="1" t="s">
        <v>82</v>
      </c>
      <c r="D446" s="2" t="s">
        <v>83</v>
      </c>
      <c r="E446" s="3">
        <v>6835445298</v>
      </c>
      <c r="F446" s="3">
        <v>79292512</v>
      </c>
      <c r="G446" s="3">
        <f t="shared" si="23"/>
        <v>6756152786</v>
      </c>
    </row>
    <row r="447" spans="1:7" ht="22.5">
      <c r="A447" s="1" t="s">
        <v>179</v>
      </c>
      <c r="B447" s="2" t="s">
        <v>180</v>
      </c>
      <c r="C447" s="1" t="s">
        <v>82</v>
      </c>
      <c r="D447" s="2" t="s">
        <v>83</v>
      </c>
      <c r="E447" s="3">
        <v>4293843997</v>
      </c>
      <c r="F447" s="3">
        <v>2499568</v>
      </c>
      <c r="G447" s="3">
        <f t="shared" si="23"/>
        <v>4291344429</v>
      </c>
    </row>
    <row r="448" spans="1:7" ht="22.5">
      <c r="A448" s="1" t="s">
        <v>181</v>
      </c>
      <c r="B448" s="2" t="s">
        <v>182</v>
      </c>
      <c r="C448" s="1" t="s">
        <v>82</v>
      </c>
      <c r="D448" s="2" t="s">
        <v>83</v>
      </c>
      <c r="E448" s="3">
        <v>25651284999</v>
      </c>
      <c r="F448" s="3">
        <v>14131187</v>
      </c>
      <c r="G448" s="3">
        <f t="shared" si="23"/>
        <v>25637153812</v>
      </c>
    </row>
    <row r="449" spans="1:8" ht="22.5">
      <c r="A449" s="1" t="s">
        <v>183</v>
      </c>
      <c r="B449" s="2" t="s">
        <v>184</v>
      </c>
      <c r="C449" s="1" t="s">
        <v>82</v>
      </c>
      <c r="D449" s="2" t="s">
        <v>83</v>
      </c>
      <c r="E449" s="3">
        <v>68308480753</v>
      </c>
      <c r="F449" s="3">
        <v>672139464</v>
      </c>
      <c r="G449" s="3">
        <f t="shared" si="23"/>
        <v>67636341289</v>
      </c>
    </row>
    <row r="450" spans="1:8" ht="22.5">
      <c r="A450" s="1" t="s">
        <v>185</v>
      </c>
      <c r="B450" s="2" t="s">
        <v>186</v>
      </c>
      <c r="C450" s="1" t="s">
        <v>82</v>
      </c>
      <c r="D450" s="2" t="s">
        <v>83</v>
      </c>
      <c r="E450" s="3">
        <v>32569402591</v>
      </c>
      <c r="F450" s="3">
        <v>0</v>
      </c>
      <c r="G450" s="3">
        <f t="shared" si="23"/>
        <v>32569402591</v>
      </c>
    </row>
    <row r="451" spans="1:8" ht="22.5">
      <c r="A451" s="1" t="s">
        <v>187</v>
      </c>
      <c r="B451" s="2" t="s">
        <v>188</v>
      </c>
      <c r="C451" s="1" t="s">
        <v>82</v>
      </c>
      <c r="D451" s="2" t="s">
        <v>83</v>
      </c>
      <c r="E451" s="3">
        <v>72823730414</v>
      </c>
      <c r="F451" s="3">
        <v>26059448</v>
      </c>
      <c r="G451" s="3">
        <f t="shared" si="23"/>
        <v>72797670966</v>
      </c>
    </row>
    <row r="452" spans="1:8" ht="22.5">
      <c r="A452" s="1" t="s">
        <v>189</v>
      </c>
      <c r="B452" s="2" t="s">
        <v>190</v>
      </c>
      <c r="C452" s="1" t="s">
        <v>82</v>
      </c>
      <c r="D452" s="2" t="s">
        <v>83</v>
      </c>
      <c r="E452" s="3">
        <v>25874643813</v>
      </c>
      <c r="F452" s="3">
        <v>49501738</v>
      </c>
      <c r="G452" s="3">
        <f t="shared" si="23"/>
        <v>25825142075</v>
      </c>
    </row>
    <row r="453" spans="1:8" ht="22.5">
      <c r="A453" s="1" t="s">
        <v>191</v>
      </c>
      <c r="B453" s="2" t="s">
        <v>192</v>
      </c>
      <c r="C453" s="1" t="s">
        <v>82</v>
      </c>
      <c r="D453" s="2" t="s">
        <v>83</v>
      </c>
      <c r="E453" s="3">
        <v>20902417422</v>
      </c>
      <c r="F453" s="3">
        <v>92440267</v>
      </c>
      <c r="G453" s="3">
        <f t="shared" si="23"/>
        <v>20809977155</v>
      </c>
    </row>
    <row r="454" spans="1:8" ht="22.5">
      <c r="A454" s="1" t="s">
        <v>193</v>
      </c>
      <c r="B454" s="2" t="s">
        <v>194</v>
      </c>
      <c r="C454" s="1" t="s">
        <v>82</v>
      </c>
      <c r="D454" s="2" t="s">
        <v>83</v>
      </c>
      <c r="E454" s="3">
        <v>234917159482</v>
      </c>
      <c r="F454" s="3">
        <v>6901198933</v>
      </c>
      <c r="G454" s="3">
        <f t="shared" si="23"/>
        <v>228015960549</v>
      </c>
    </row>
    <row r="455" spans="1:8" ht="22.5">
      <c r="A455" s="1" t="s">
        <v>195</v>
      </c>
      <c r="B455" s="2" t="s">
        <v>196</v>
      </c>
      <c r="C455" s="1" t="s">
        <v>82</v>
      </c>
      <c r="D455" s="2" t="s">
        <v>83</v>
      </c>
      <c r="E455" s="3">
        <v>3658015761</v>
      </c>
      <c r="F455" s="3">
        <v>0</v>
      </c>
      <c r="G455" s="3">
        <f t="shared" si="23"/>
        <v>3658015761</v>
      </c>
    </row>
    <row r="456" spans="1:8" ht="22.5">
      <c r="A456" s="1" t="s">
        <v>197</v>
      </c>
      <c r="B456" s="2" t="s">
        <v>198</v>
      </c>
      <c r="C456" s="1" t="s">
        <v>82</v>
      </c>
      <c r="D456" s="2" t="s">
        <v>83</v>
      </c>
      <c r="E456" s="3">
        <v>2730981110</v>
      </c>
      <c r="F456" s="3">
        <v>58329</v>
      </c>
      <c r="G456" s="3">
        <f t="shared" si="23"/>
        <v>2730922781</v>
      </c>
    </row>
    <row r="457" spans="1:8" ht="22.5">
      <c r="A457" s="1" t="s">
        <v>199</v>
      </c>
      <c r="B457" s="2" t="s">
        <v>200</v>
      </c>
      <c r="C457" s="1" t="s">
        <v>82</v>
      </c>
      <c r="D457" s="2" t="s">
        <v>83</v>
      </c>
      <c r="E457" s="3">
        <v>740601304</v>
      </c>
      <c r="F457" s="3">
        <v>0</v>
      </c>
      <c r="G457" s="3">
        <f t="shared" si="23"/>
        <v>740601304</v>
      </c>
    </row>
    <row r="458" spans="1:8" ht="22.5">
      <c r="A458" s="1" t="s">
        <v>203</v>
      </c>
      <c r="B458" s="2" t="s">
        <v>204</v>
      </c>
      <c r="C458" s="1" t="s">
        <v>82</v>
      </c>
      <c r="D458" s="2" t="s">
        <v>83</v>
      </c>
      <c r="E458" s="3">
        <v>1069228542</v>
      </c>
      <c r="F458" s="3">
        <v>0</v>
      </c>
      <c r="G458" s="3">
        <f t="shared" si="23"/>
        <v>1069228542</v>
      </c>
    </row>
    <row r="459" spans="1:8" ht="22.5">
      <c r="A459" s="1" t="s">
        <v>205</v>
      </c>
      <c r="B459" s="2" t="s">
        <v>206</v>
      </c>
      <c r="C459" s="1" t="s">
        <v>82</v>
      </c>
      <c r="D459" s="2" t="s">
        <v>83</v>
      </c>
      <c r="E459" s="3">
        <v>563703515</v>
      </c>
      <c r="F459" s="3">
        <v>0</v>
      </c>
      <c r="G459" s="3">
        <f t="shared" si="23"/>
        <v>563703515</v>
      </c>
      <c r="H459" s="2" t="s">
        <v>254</v>
      </c>
    </row>
    <row r="460" spans="1:8" s="9" customFormat="1" ht="22.5">
      <c r="A460" s="28"/>
      <c r="B460" s="29"/>
      <c r="C460" s="28"/>
      <c r="D460" s="29"/>
      <c r="E460" s="30">
        <f>SUM(E432:E459)</f>
        <v>662456091291</v>
      </c>
      <c r="F460" s="30">
        <f t="shared" ref="F460:G460" si="26">SUM(F432:F459)</f>
        <v>7848342042</v>
      </c>
      <c r="G460" s="30">
        <f t="shared" si="26"/>
        <v>654607749249</v>
      </c>
      <c r="H460" s="30">
        <f>G460</f>
        <v>654607749249</v>
      </c>
    </row>
    <row r="461" spans="1:8" ht="22.5">
      <c r="A461" s="1" t="s">
        <v>179</v>
      </c>
      <c r="B461" s="2" t="s">
        <v>180</v>
      </c>
      <c r="C461" s="1" t="s">
        <v>84</v>
      </c>
      <c r="D461" s="2" t="s">
        <v>85</v>
      </c>
      <c r="E461" s="3">
        <v>1349340000</v>
      </c>
      <c r="F461" s="3">
        <v>0</v>
      </c>
      <c r="G461" s="3">
        <f t="shared" si="23"/>
        <v>1349340000</v>
      </c>
    </row>
    <row r="462" spans="1:8" ht="22.5">
      <c r="A462" s="1" t="s">
        <v>177</v>
      </c>
      <c r="B462" s="2" t="s">
        <v>178</v>
      </c>
      <c r="C462" s="1" t="s">
        <v>86</v>
      </c>
      <c r="D462" s="2" t="s">
        <v>87</v>
      </c>
      <c r="E462" s="3">
        <v>31358144</v>
      </c>
      <c r="F462" s="3">
        <v>0</v>
      </c>
      <c r="G462" s="3">
        <f t="shared" si="23"/>
        <v>31358144</v>
      </c>
    </row>
    <row r="463" spans="1:8" ht="22.5">
      <c r="A463" s="1" t="s">
        <v>209</v>
      </c>
      <c r="B463" s="2" t="s">
        <v>210</v>
      </c>
      <c r="C463" s="1" t="s">
        <v>86</v>
      </c>
      <c r="D463" s="2" t="s">
        <v>87</v>
      </c>
      <c r="E463" s="3">
        <v>4312000</v>
      </c>
      <c r="F463" s="3">
        <v>0</v>
      </c>
      <c r="G463" s="3">
        <f t="shared" si="23"/>
        <v>4312000</v>
      </c>
    </row>
    <row r="464" spans="1:8" ht="22.5">
      <c r="A464" s="1" t="s">
        <v>179</v>
      </c>
      <c r="B464" s="2" t="s">
        <v>180</v>
      </c>
      <c r="C464" s="1" t="s">
        <v>86</v>
      </c>
      <c r="D464" s="2" t="s">
        <v>87</v>
      </c>
      <c r="E464" s="3">
        <v>212471</v>
      </c>
      <c r="F464" s="3">
        <v>0</v>
      </c>
      <c r="G464" s="3">
        <f t="shared" si="23"/>
        <v>212471</v>
      </c>
    </row>
    <row r="465" spans="1:7" ht="22.5">
      <c r="A465" s="1" t="s">
        <v>181</v>
      </c>
      <c r="B465" s="2" t="s">
        <v>182</v>
      </c>
      <c r="C465" s="1" t="s">
        <v>86</v>
      </c>
      <c r="D465" s="2" t="s">
        <v>87</v>
      </c>
      <c r="E465" s="3">
        <v>419166298</v>
      </c>
      <c r="F465" s="3">
        <v>0</v>
      </c>
      <c r="G465" s="3">
        <f t="shared" si="23"/>
        <v>419166298</v>
      </c>
    </row>
    <row r="466" spans="1:7" ht="22.5">
      <c r="A466" s="1" t="s">
        <v>183</v>
      </c>
      <c r="B466" s="2" t="s">
        <v>184</v>
      </c>
      <c r="C466" s="1" t="s">
        <v>86</v>
      </c>
      <c r="D466" s="2" t="s">
        <v>87</v>
      </c>
      <c r="E466" s="3">
        <v>974713887</v>
      </c>
      <c r="F466" s="3">
        <v>0</v>
      </c>
      <c r="G466" s="3">
        <f t="shared" si="23"/>
        <v>974713887</v>
      </c>
    </row>
    <row r="467" spans="1:7" ht="22.5">
      <c r="A467" s="1" t="s">
        <v>185</v>
      </c>
      <c r="B467" s="2" t="s">
        <v>186</v>
      </c>
      <c r="C467" s="1" t="s">
        <v>86</v>
      </c>
      <c r="D467" s="2" t="s">
        <v>87</v>
      </c>
      <c r="E467" s="3">
        <v>426856065</v>
      </c>
      <c r="F467" s="3">
        <v>0</v>
      </c>
      <c r="G467" s="3">
        <f t="shared" si="23"/>
        <v>426856065</v>
      </c>
    </row>
    <row r="468" spans="1:7" ht="22.5">
      <c r="A468" s="1" t="s">
        <v>187</v>
      </c>
      <c r="B468" s="2" t="s">
        <v>188</v>
      </c>
      <c r="C468" s="1" t="s">
        <v>86</v>
      </c>
      <c r="D468" s="2" t="s">
        <v>87</v>
      </c>
      <c r="E468" s="3">
        <v>341363672</v>
      </c>
      <c r="F468" s="3">
        <v>0</v>
      </c>
      <c r="G468" s="3">
        <f t="shared" si="23"/>
        <v>341363672</v>
      </c>
    </row>
    <row r="469" spans="1:7" ht="22.5">
      <c r="A469" s="1" t="s">
        <v>189</v>
      </c>
      <c r="B469" s="2" t="s">
        <v>190</v>
      </c>
      <c r="C469" s="1" t="s">
        <v>86</v>
      </c>
      <c r="D469" s="2" t="s">
        <v>87</v>
      </c>
      <c r="E469" s="3">
        <v>632589302</v>
      </c>
      <c r="F469" s="3">
        <v>0</v>
      </c>
      <c r="G469" s="3">
        <f t="shared" si="23"/>
        <v>632589302</v>
      </c>
    </row>
    <row r="470" spans="1:7" ht="22.5">
      <c r="A470" s="1" t="s">
        <v>191</v>
      </c>
      <c r="B470" s="2" t="s">
        <v>192</v>
      </c>
      <c r="C470" s="1" t="s">
        <v>86</v>
      </c>
      <c r="D470" s="2" t="s">
        <v>87</v>
      </c>
      <c r="E470" s="3">
        <v>916547888</v>
      </c>
      <c r="F470" s="3">
        <v>0</v>
      </c>
      <c r="G470" s="3">
        <f t="shared" si="23"/>
        <v>916547888</v>
      </c>
    </row>
    <row r="471" spans="1:7" ht="22.5">
      <c r="A471" s="1" t="s">
        <v>193</v>
      </c>
      <c r="B471" s="2" t="s">
        <v>194</v>
      </c>
      <c r="C471" s="1" t="s">
        <v>86</v>
      </c>
      <c r="D471" s="2" t="s">
        <v>87</v>
      </c>
      <c r="E471" s="3">
        <v>284707671</v>
      </c>
      <c r="F471" s="3">
        <v>0</v>
      </c>
      <c r="G471" s="3">
        <f t="shared" ref="G471:G535" si="27">E471-F471</f>
        <v>284707671</v>
      </c>
    </row>
    <row r="472" spans="1:7" ht="22.5">
      <c r="A472" s="1" t="s">
        <v>195</v>
      </c>
      <c r="B472" s="2" t="s">
        <v>196</v>
      </c>
      <c r="C472" s="1" t="s">
        <v>86</v>
      </c>
      <c r="D472" s="2" t="s">
        <v>87</v>
      </c>
      <c r="E472" s="3">
        <v>379488022</v>
      </c>
      <c r="F472" s="3">
        <v>0</v>
      </c>
      <c r="G472" s="3">
        <f t="shared" si="27"/>
        <v>379488022</v>
      </c>
    </row>
    <row r="473" spans="1:7" ht="22.5">
      <c r="A473" s="1" t="s">
        <v>197</v>
      </c>
      <c r="B473" s="2" t="s">
        <v>198</v>
      </c>
      <c r="C473" s="1" t="s">
        <v>86</v>
      </c>
      <c r="D473" s="2" t="s">
        <v>87</v>
      </c>
      <c r="E473" s="3">
        <v>16276009</v>
      </c>
      <c r="F473" s="3">
        <v>0</v>
      </c>
      <c r="G473" s="3">
        <f t="shared" si="27"/>
        <v>16276009</v>
      </c>
    </row>
    <row r="474" spans="1:7" ht="22.5">
      <c r="A474" s="1" t="s">
        <v>199</v>
      </c>
      <c r="B474" s="2" t="s">
        <v>200</v>
      </c>
      <c r="C474" s="1" t="s">
        <v>86</v>
      </c>
      <c r="D474" s="2" t="s">
        <v>87</v>
      </c>
      <c r="E474" s="3">
        <v>32705112</v>
      </c>
      <c r="F474" s="3">
        <v>0</v>
      </c>
      <c r="G474" s="3">
        <f t="shared" si="27"/>
        <v>32705112</v>
      </c>
    </row>
    <row r="475" spans="1:7" ht="22.5">
      <c r="A475" s="1" t="s">
        <v>201</v>
      </c>
      <c r="B475" s="2" t="s">
        <v>202</v>
      </c>
      <c r="C475" s="1" t="s">
        <v>86</v>
      </c>
      <c r="D475" s="2" t="s">
        <v>87</v>
      </c>
      <c r="E475" s="3">
        <v>43435732</v>
      </c>
      <c r="F475" s="3">
        <v>0</v>
      </c>
      <c r="G475" s="3">
        <f t="shared" si="27"/>
        <v>43435732</v>
      </c>
    </row>
    <row r="476" spans="1:7" ht="22.5">
      <c r="A476" s="1" t="s">
        <v>203</v>
      </c>
      <c r="B476" s="2" t="s">
        <v>204</v>
      </c>
      <c r="C476" s="1" t="s">
        <v>86</v>
      </c>
      <c r="D476" s="2" t="s">
        <v>87</v>
      </c>
      <c r="E476" s="3">
        <v>22634946</v>
      </c>
      <c r="F476" s="3">
        <v>0</v>
      </c>
      <c r="G476" s="3">
        <f t="shared" si="27"/>
        <v>22634946</v>
      </c>
    </row>
    <row r="477" spans="1:7" ht="22.5">
      <c r="A477" s="1" t="s">
        <v>205</v>
      </c>
      <c r="B477" s="2" t="s">
        <v>206</v>
      </c>
      <c r="C477" s="1" t="s">
        <v>86</v>
      </c>
      <c r="D477" s="2" t="s">
        <v>87</v>
      </c>
      <c r="E477" s="3">
        <v>37970287</v>
      </c>
      <c r="F477" s="3">
        <v>0</v>
      </c>
      <c r="G477" s="3">
        <f t="shared" si="27"/>
        <v>37970287</v>
      </c>
    </row>
    <row r="478" spans="1:7" ht="22.5">
      <c r="A478" s="1" t="s">
        <v>177</v>
      </c>
      <c r="B478" s="2" t="s">
        <v>178</v>
      </c>
      <c r="C478" s="1" t="s">
        <v>88</v>
      </c>
      <c r="D478" s="2" t="s">
        <v>89</v>
      </c>
      <c r="E478" s="3">
        <v>14240000</v>
      </c>
      <c r="F478" s="3">
        <v>0</v>
      </c>
      <c r="G478" s="3">
        <f t="shared" si="27"/>
        <v>14240000</v>
      </c>
    </row>
    <row r="479" spans="1:7" ht="22.5">
      <c r="A479" s="1" t="s">
        <v>209</v>
      </c>
      <c r="B479" s="2" t="s">
        <v>210</v>
      </c>
      <c r="C479" s="1" t="s">
        <v>88</v>
      </c>
      <c r="D479" s="2" t="s">
        <v>89</v>
      </c>
      <c r="E479" s="3">
        <v>6632019</v>
      </c>
      <c r="F479" s="3">
        <v>0</v>
      </c>
      <c r="G479" s="3">
        <f t="shared" si="27"/>
        <v>6632019</v>
      </c>
    </row>
    <row r="480" spans="1:7" ht="22.5">
      <c r="A480" s="1" t="s">
        <v>179</v>
      </c>
      <c r="B480" s="2" t="s">
        <v>180</v>
      </c>
      <c r="C480" s="1" t="s">
        <v>88</v>
      </c>
      <c r="D480" s="2" t="s">
        <v>89</v>
      </c>
      <c r="E480" s="3">
        <v>48850030</v>
      </c>
      <c r="F480" s="3">
        <v>0</v>
      </c>
      <c r="G480" s="3">
        <f t="shared" si="27"/>
        <v>48850030</v>
      </c>
    </row>
    <row r="481" spans="1:7" ht="22.5">
      <c r="A481" s="1" t="s">
        <v>181</v>
      </c>
      <c r="B481" s="2" t="s">
        <v>182</v>
      </c>
      <c r="C481" s="1" t="s">
        <v>88</v>
      </c>
      <c r="D481" s="2" t="s">
        <v>89</v>
      </c>
      <c r="E481" s="3">
        <v>77692000</v>
      </c>
      <c r="F481" s="3">
        <v>0</v>
      </c>
      <c r="G481" s="3">
        <f t="shared" si="27"/>
        <v>77692000</v>
      </c>
    </row>
    <row r="482" spans="1:7" ht="22.5">
      <c r="A482" s="1" t="s">
        <v>183</v>
      </c>
      <c r="B482" s="2" t="s">
        <v>184</v>
      </c>
      <c r="C482" s="1" t="s">
        <v>88</v>
      </c>
      <c r="D482" s="2" t="s">
        <v>89</v>
      </c>
      <c r="E482" s="3">
        <v>1484631138</v>
      </c>
      <c r="F482" s="3">
        <v>0</v>
      </c>
      <c r="G482" s="3">
        <f t="shared" si="27"/>
        <v>1484631138</v>
      </c>
    </row>
    <row r="483" spans="1:7" ht="22.5">
      <c r="A483" s="1" t="s">
        <v>185</v>
      </c>
      <c r="B483" s="2" t="s">
        <v>186</v>
      </c>
      <c r="C483" s="1" t="s">
        <v>88</v>
      </c>
      <c r="D483" s="2" t="s">
        <v>89</v>
      </c>
      <c r="E483" s="3">
        <v>2457784084</v>
      </c>
      <c r="F483" s="3">
        <v>0</v>
      </c>
      <c r="G483" s="3">
        <f t="shared" si="27"/>
        <v>2457784084</v>
      </c>
    </row>
    <row r="484" spans="1:7" ht="22.5">
      <c r="A484" s="1" t="s">
        <v>187</v>
      </c>
      <c r="B484" s="2" t="s">
        <v>188</v>
      </c>
      <c r="C484" s="1" t="s">
        <v>88</v>
      </c>
      <c r="D484" s="2" t="s">
        <v>89</v>
      </c>
      <c r="E484" s="3">
        <v>199013459</v>
      </c>
      <c r="F484" s="3">
        <v>0</v>
      </c>
      <c r="G484" s="3">
        <f t="shared" si="27"/>
        <v>199013459</v>
      </c>
    </row>
    <row r="485" spans="1:7" ht="22.5">
      <c r="A485" s="1" t="s">
        <v>189</v>
      </c>
      <c r="B485" s="2" t="s">
        <v>190</v>
      </c>
      <c r="C485" s="1" t="s">
        <v>88</v>
      </c>
      <c r="D485" s="2" t="s">
        <v>89</v>
      </c>
      <c r="E485" s="3">
        <v>2217876795</v>
      </c>
      <c r="F485" s="3">
        <v>0</v>
      </c>
      <c r="G485" s="3">
        <f t="shared" si="27"/>
        <v>2217876795</v>
      </c>
    </row>
    <row r="486" spans="1:7" ht="22.5">
      <c r="A486" s="1" t="s">
        <v>191</v>
      </c>
      <c r="B486" s="2" t="s">
        <v>192</v>
      </c>
      <c r="C486" s="1" t="s">
        <v>88</v>
      </c>
      <c r="D486" s="2" t="s">
        <v>89</v>
      </c>
      <c r="E486" s="3">
        <v>870832521</v>
      </c>
      <c r="F486" s="3">
        <v>0</v>
      </c>
      <c r="G486" s="3">
        <f t="shared" si="27"/>
        <v>870832521</v>
      </c>
    </row>
    <row r="487" spans="1:7" ht="22.5">
      <c r="A487" s="1" t="s">
        <v>193</v>
      </c>
      <c r="B487" s="2" t="s">
        <v>194</v>
      </c>
      <c r="C487" s="1" t="s">
        <v>88</v>
      </c>
      <c r="D487" s="2" t="s">
        <v>89</v>
      </c>
      <c r="E487" s="3">
        <v>675529419</v>
      </c>
      <c r="F487" s="3">
        <v>0</v>
      </c>
      <c r="G487" s="3">
        <f t="shared" si="27"/>
        <v>675529419</v>
      </c>
    </row>
    <row r="488" spans="1:7" ht="22.5">
      <c r="A488" s="1" t="s">
        <v>195</v>
      </c>
      <c r="B488" s="2" t="s">
        <v>196</v>
      </c>
      <c r="C488" s="1" t="s">
        <v>88</v>
      </c>
      <c r="D488" s="2" t="s">
        <v>89</v>
      </c>
      <c r="E488" s="3">
        <v>285372500</v>
      </c>
      <c r="F488" s="3">
        <v>0</v>
      </c>
      <c r="G488" s="3">
        <f t="shared" si="27"/>
        <v>285372500</v>
      </c>
    </row>
    <row r="489" spans="1:7" ht="22.5">
      <c r="A489" s="1" t="s">
        <v>197</v>
      </c>
      <c r="B489" s="2" t="s">
        <v>198</v>
      </c>
      <c r="C489" s="1" t="s">
        <v>88</v>
      </c>
      <c r="D489" s="2" t="s">
        <v>89</v>
      </c>
      <c r="E489" s="3">
        <v>8523335</v>
      </c>
      <c r="F489" s="3">
        <v>0</v>
      </c>
      <c r="G489" s="3">
        <f t="shared" si="27"/>
        <v>8523335</v>
      </c>
    </row>
    <row r="490" spans="1:7" ht="22.5">
      <c r="A490" s="1" t="s">
        <v>199</v>
      </c>
      <c r="B490" s="2" t="s">
        <v>200</v>
      </c>
      <c r="C490" s="1" t="s">
        <v>88</v>
      </c>
      <c r="D490" s="2" t="s">
        <v>89</v>
      </c>
      <c r="E490" s="3">
        <v>32141325</v>
      </c>
      <c r="F490" s="3">
        <v>0</v>
      </c>
      <c r="G490" s="3">
        <f t="shared" si="27"/>
        <v>32141325</v>
      </c>
    </row>
    <row r="491" spans="1:7" ht="22.5">
      <c r="A491" s="1" t="s">
        <v>201</v>
      </c>
      <c r="B491" s="2" t="s">
        <v>202</v>
      </c>
      <c r="C491" s="1" t="s">
        <v>88</v>
      </c>
      <c r="D491" s="2" t="s">
        <v>89</v>
      </c>
      <c r="E491" s="3">
        <v>17607306</v>
      </c>
      <c r="F491" s="3">
        <v>0</v>
      </c>
      <c r="G491" s="3">
        <f t="shared" si="27"/>
        <v>17607306</v>
      </c>
    </row>
    <row r="492" spans="1:7" ht="22.5">
      <c r="A492" s="1" t="s">
        <v>203</v>
      </c>
      <c r="B492" s="2" t="s">
        <v>204</v>
      </c>
      <c r="C492" s="1" t="s">
        <v>88</v>
      </c>
      <c r="D492" s="2" t="s">
        <v>89</v>
      </c>
      <c r="E492" s="3">
        <v>11631041</v>
      </c>
      <c r="F492" s="3">
        <v>0</v>
      </c>
      <c r="G492" s="3">
        <f t="shared" si="27"/>
        <v>11631041</v>
      </c>
    </row>
    <row r="493" spans="1:7" ht="22.5">
      <c r="A493" s="1" t="s">
        <v>205</v>
      </c>
      <c r="B493" s="2" t="s">
        <v>206</v>
      </c>
      <c r="C493" s="1" t="s">
        <v>88</v>
      </c>
      <c r="D493" s="2" t="s">
        <v>89</v>
      </c>
      <c r="E493" s="3">
        <v>6590000</v>
      </c>
      <c r="F493" s="3">
        <v>0</v>
      </c>
      <c r="G493" s="3">
        <f t="shared" si="27"/>
        <v>6590000</v>
      </c>
    </row>
    <row r="494" spans="1:7" ht="22.5">
      <c r="A494" s="1" t="s">
        <v>179</v>
      </c>
      <c r="B494" s="2" t="s">
        <v>180</v>
      </c>
      <c r="C494" s="1" t="s">
        <v>90</v>
      </c>
      <c r="D494" s="2" t="s">
        <v>91</v>
      </c>
      <c r="E494" s="3">
        <v>1200000</v>
      </c>
      <c r="F494" s="3">
        <v>0</v>
      </c>
      <c r="G494" s="3">
        <f t="shared" si="27"/>
        <v>1200000</v>
      </c>
    </row>
    <row r="495" spans="1:7" ht="22.5">
      <c r="A495" s="1" t="s">
        <v>181</v>
      </c>
      <c r="B495" s="2" t="s">
        <v>182</v>
      </c>
      <c r="C495" s="1" t="s">
        <v>90</v>
      </c>
      <c r="D495" s="2" t="s">
        <v>91</v>
      </c>
      <c r="E495" s="3">
        <v>37460000</v>
      </c>
      <c r="F495" s="3">
        <v>0</v>
      </c>
      <c r="G495" s="3">
        <f t="shared" si="27"/>
        <v>37460000</v>
      </c>
    </row>
    <row r="496" spans="1:7" ht="22.5">
      <c r="A496" s="1" t="s">
        <v>183</v>
      </c>
      <c r="B496" s="2" t="s">
        <v>184</v>
      </c>
      <c r="C496" s="1" t="s">
        <v>90</v>
      </c>
      <c r="D496" s="2" t="s">
        <v>91</v>
      </c>
      <c r="E496" s="3">
        <v>28653618</v>
      </c>
      <c r="F496" s="3">
        <v>0</v>
      </c>
      <c r="G496" s="3">
        <f t="shared" si="27"/>
        <v>28653618</v>
      </c>
    </row>
    <row r="497" spans="1:7" ht="22.5">
      <c r="A497" s="1" t="s">
        <v>185</v>
      </c>
      <c r="B497" s="2" t="s">
        <v>186</v>
      </c>
      <c r="C497" s="1" t="s">
        <v>90</v>
      </c>
      <c r="D497" s="2" t="s">
        <v>91</v>
      </c>
      <c r="E497" s="3">
        <v>2906143372</v>
      </c>
      <c r="F497" s="3">
        <v>0</v>
      </c>
      <c r="G497" s="3">
        <f t="shared" si="27"/>
        <v>2906143372</v>
      </c>
    </row>
    <row r="498" spans="1:7" ht="22.5">
      <c r="A498" s="1" t="s">
        <v>187</v>
      </c>
      <c r="B498" s="2" t="s">
        <v>188</v>
      </c>
      <c r="C498" s="1" t="s">
        <v>90</v>
      </c>
      <c r="D498" s="2" t="s">
        <v>91</v>
      </c>
      <c r="E498" s="3">
        <v>131910000</v>
      </c>
      <c r="F498" s="3">
        <v>0</v>
      </c>
      <c r="G498" s="3">
        <f t="shared" si="27"/>
        <v>131910000</v>
      </c>
    </row>
    <row r="499" spans="1:7" ht="22.5">
      <c r="A499" s="1" t="s">
        <v>189</v>
      </c>
      <c r="B499" s="2" t="s">
        <v>190</v>
      </c>
      <c r="C499" s="1" t="s">
        <v>90</v>
      </c>
      <c r="D499" s="2" t="s">
        <v>91</v>
      </c>
      <c r="E499" s="3">
        <v>48578487</v>
      </c>
      <c r="F499" s="3">
        <v>0</v>
      </c>
      <c r="G499" s="3">
        <f t="shared" si="27"/>
        <v>48578487</v>
      </c>
    </row>
    <row r="500" spans="1:7" ht="22.5">
      <c r="A500" s="1" t="s">
        <v>191</v>
      </c>
      <c r="B500" s="2" t="s">
        <v>192</v>
      </c>
      <c r="C500" s="1" t="s">
        <v>90</v>
      </c>
      <c r="D500" s="2" t="s">
        <v>91</v>
      </c>
      <c r="E500" s="3">
        <v>50815000</v>
      </c>
      <c r="F500" s="3">
        <v>0</v>
      </c>
      <c r="G500" s="3">
        <f t="shared" si="27"/>
        <v>50815000</v>
      </c>
    </row>
    <row r="501" spans="1:7" ht="22.5">
      <c r="A501" s="1" t="s">
        <v>193</v>
      </c>
      <c r="B501" s="2" t="s">
        <v>194</v>
      </c>
      <c r="C501" s="1" t="s">
        <v>90</v>
      </c>
      <c r="D501" s="2" t="s">
        <v>91</v>
      </c>
      <c r="E501" s="3">
        <v>21441714</v>
      </c>
      <c r="F501" s="3">
        <v>0</v>
      </c>
      <c r="G501" s="3">
        <f t="shared" si="27"/>
        <v>21441714</v>
      </c>
    </row>
    <row r="502" spans="1:7" ht="22.5">
      <c r="A502" s="1" t="s">
        <v>195</v>
      </c>
      <c r="B502" s="2" t="s">
        <v>196</v>
      </c>
      <c r="C502" s="1" t="s">
        <v>90</v>
      </c>
      <c r="D502" s="2" t="s">
        <v>91</v>
      </c>
      <c r="E502" s="3">
        <v>11335395</v>
      </c>
      <c r="F502" s="3">
        <v>0</v>
      </c>
      <c r="G502" s="3">
        <f t="shared" si="27"/>
        <v>11335395</v>
      </c>
    </row>
    <row r="503" spans="1:7" ht="22.5">
      <c r="A503" s="1" t="s">
        <v>197</v>
      </c>
      <c r="B503" s="2" t="s">
        <v>198</v>
      </c>
      <c r="C503" s="1" t="s">
        <v>90</v>
      </c>
      <c r="D503" s="2" t="s">
        <v>91</v>
      </c>
      <c r="E503" s="3">
        <v>13975268</v>
      </c>
      <c r="F503" s="3">
        <v>0</v>
      </c>
      <c r="G503" s="3">
        <f t="shared" si="27"/>
        <v>13975268</v>
      </c>
    </row>
    <row r="504" spans="1:7" ht="22.5">
      <c r="A504" s="1" t="s">
        <v>201</v>
      </c>
      <c r="B504" s="2" t="s">
        <v>202</v>
      </c>
      <c r="C504" s="1" t="s">
        <v>90</v>
      </c>
      <c r="D504" s="2" t="s">
        <v>91</v>
      </c>
      <c r="E504" s="3">
        <v>11009056</v>
      </c>
      <c r="F504" s="3">
        <v>0</v>
      </c>
      <c r="G504" s="3">
        <f t="shared" si="27"/>
        <v>11009056</v>
      </c>
    </row>
    <row r="505" spans="1:7" ht="22.5">
      <c r="A505" s="1" t="s">
        <v>203</v>
      </c>
      <c r="B505" s="2" t="s">
        <v>204</v>
      </c>
      <c r="C505" s="1" t="s">
        <v>90</v>
      </c>
      <c r="D505" s="2" t="s">
        <v>91</v>
      </c>
      <c r="E505" s="3">
        <v>910000</v>
      </c>
      <c r="F505" s="3">
        <v>0</v>
      </c>
      <c r="G505" s="3">
        <f t="shared" si="27"/>
        <v>910000</v>
      </c>
    </row>
    <row r="506" spans="1:7" ht="22.5">
      <c r="A506" s="1" t="s">
        <v>183</v>
      </c>
      <c r="B506" s="2" t="s">
        <v>184</v>
      </c>
      <c r="C506" s="1" t="s">
        <v>175</v>
      </c>
      <c r="D506" s="2" t="s">
        <v>176</v>
      </c>
      <c r="E506" s="3">
        <v>2200000</v>
      </c>
      <c r="F506" s="3">
        <v>0</v>
      </c>
      <c r="G506" s="3">
        <f t="shared" si="27"/>
        <v>2200000</v>
      </c>
    </row>
    <row r="507" spans="1:7" ht="22.5">
      <c r="A507" s="1" t="s">
        <v>185</v>
      </c>
      <c r="B507" s="2" t="s">
        <v>186</v>
      </c>
      <c r="C507" s="1" t="s">
        <v>175</v>
      </c>
      <c r="D507" s="2" t="s">
        <v>176</v>
      </c>
      <c r="E507" s="3">
        <v>445901500</v>
      </c>
      <c r="F507" s="3">
        <v>0</v>
      </c>
      <c r="G507" s="3">
        <f t="shared" si="27"/>
        <v>445901500</v>
      </c>
    </row>
    <row r="508" spans="1:7" ht="22.5">
      <c r="A508" s="1" t="s">
        <v>189</v>
      </c>
      <c r="B508" s="2" t="s">
        <v>190</v>
      </c>
      <c r="C508" s="1" t="s">
        <v>175</v>
      </c>
      <c r="D508" s="2" t="s">
        <v>176</v>
      </c>
      <c r="E508" s="3">
        <v>6754938</v>
      </c>
      <c r="F508" s="3">
        <v>0</v>
      </c>
      <c r="G508" s="3">
        <f t="shared" si="27"/>
        <v>6754938</v>
      </c>
    </row>
    <row r="509" spans="1:7" ht="22.5">
      <c r="A509" s="1" t="s">
        <v>191</v>
      </c>
      <c r="B509" s="2" t="s">
        <v>192</v>
      </c>
      <c r="C509" s="1" t="s">
        <v>175</v>
      </c>
      <c r="D509" s="2" t="s">
        <v>176</v>
      </c>
      <c r="E509" s="3">
        <v>7987123</v>
      </c>
      <c r="F509" s="3">
        <v>0</v>
      </c>
      <c r="G509" s="3">
        <f t="shared" si="27"/>
        <v>7987123</v>
      </c>
    </row>
    <row r="510" spans="1:7" ht="22.5">
      <c r="A510" s="1" t="s">
        <v>193</v>
      </c>
      <c r="B510" s="2" t="s">
        <v>194</v>
      </c>
      <c r="C510" s="1" t="s">
        <v>175</v>
      </c>
      <c r="D510" s="2" t="s">
        <v>176</v>
      </c>
      <c r="E510" s="3">
        <v>585000</v>
      </c>
      <c r="F510" s="3">
        <v>0</v>
      </c>
      <c r="G510" s="3">
        <f t="shared" si="27"/>
        <v>585000</v>
      </c>
    </row>
    <row r="511" spans="1:7" ht="22.5">
      <c r="A511" s="1" t="s">
        <v>191</v>
      </c>
      <c r="B511" s="2" t="s">
        <v>192</v>
      </c>
      <c r="C511" s="1" t="s">
        <v>227</v>
      </c>
      <c r="D511" s="2" t="s">
        <v>228</v>
      </c>
      <c r="E511" s="3">
        <v>294000000</v>
      </c>
      <c r="F511" s="3">
        <v>0</v>
      </c>
      <c r="G511" s="3">
        <f t="shared" si="27"/>
        <v>294000000</v>
      </c>
    </row>
    <row r="512" spans="1:7" ht="22.5">
      <c r="A512" s="1" t="s">
        <v>191</v>
      </c>
      <c r="B512" s="2" t="s">
        <v>192</v>
      </c>
      <c r="C512" s="1" t="s">
        <v>229</v>
      </c>
      <c r="D512" s="2" t="s">
        <v>230</v>
      </c>
      <c r="E512" s="3">
        <v>3208187500</v>
      </c>
      <c r="F512" s="3">
        <v>0</v>
      </c>
      <c r="G512" s="3">
        <f t="shared" si="27"/>
        <v>3208187500</v>
      </c>
    </row>
    <row r="513" spans="1:7" ht="22.5">
      <c r="A513" s="1" t="s">
        <v>231</v>
      </c>
      <c r="B513" s="2" t="s">
        <v>232</v>
      </c>
      <c r="C513" s="1" t="s">
        <v>233</v>
      </c>
      <c r="D513" s="2" t="s">
        <v>234</v>
      </c>
      <c r="E513" s="3">
        <v>177038671468</v>
      </c>
      <c r="F513" s="3">
        <v>0</v>
      </c>
      <c r="G513" s="3">
        <f t="shared" si="27"/>
        <v>177038671468</v>
      </c>
    </row>
    <row r="514" spans="1:7" ht="22.5">
      <c r="A514" s="1" t="s">
        <v>185</v>
      </c>
      <c r="B514" s="2" t="s">
        <v>186</v>
      </c>
      <c r="C514" s="1" t="s">
        <v>235</v>
      </c>
      <c r="D514" s="2" t="s">
        <v>236</v>
      </c>
      <c r="E514" s="3">
        <v>1155965000</v>
      </c>
      <c r="F514" s="3">
        <v>0</v>
      </c>
      <c r="G514" s="3">
        <f t="shared" si="27"/>
        <v>1155965000</v>
      </c>
    </row>
    <row r="515" spans="1:7" ht="22.5">
      <c r="A515" s="1" t="s">
        <v>177</v>
      </c>
      <c r="B515" s="2" t="s">
        <v>178</v>
      </c>
      <c r="C515" s="1" t="s">
        <v>92</v>
      </c>
      <c r="D515" s="2" t="s">
        <v>93</v>
      </c>
      <c r="E515" s="3">
        <v>8322251</v>
      </c>
      <c r="F515" s="3">
        <v>0</v>
      </c>
      <c r="G515" s="3">
        <f t="shared" si="27"/>
        <v>8322251</v>
      </c>
    </row>
    <row r="516" spans="1:7" ht="22.5">
      <c r="A516" s="1" t="s">
        <v>209</v>
      </c>
      <c r="B516" s="2" t="s">
        <v>210</v>
      </c>
      <c r="C516" s="1" t="s">
        <v>92</v>
      </c>
      <c r="D516" s="2" t="s">
        <v>93</v>
      </c>
      <c r="E516" s="3">
        <v>26674175</v>
      </c>
      <c r="F516" s="3">
        <v>0</v>
      </c>
      <c r="G516" s="3">
        <f t="shared" si="27"/>
        <v>26674175</v>
      </c>
    </row>
    <row r="517" spans="1:7" ht="22.5">
      <c r="A517" s="1" t="s">
        <v>179</v>
      </c>
      <c r="B517" s="2" t="s">
        <v>180</v>
      </c>
      <c r="C517" s="1" t="s">
        <v>92</v>
      </c>
      <c r="D517" s="2" t="s">
        <v>93</v>
      </c>
      <c r="E517" s="3">
        <v>1592796536</v>
      </c>
      <c r="F517" s="3">
        <v>0</v>
      </c>
      <c r="G517" s="3">
        <f t="shared" si="27"/>
        <v>1592796536</v>
      </c>
    </row>
    <row r="518" spans="1:7" ht="22.5">
      <c r="A518" s="1" t="s">
        <v>181</v>
      </c>
      <c r="B518" s="2" t="s">
        <v>182</v>
      </c>
      <c r="C518" s="1" t="s">
        <v>92</v>
      </c>
      <c r="D518" s="2" t="s">
        <v>93</v>
      </c>
      <c r="E518" s="3">
        <v>509843941</v>
      </c>
      <c r="F518" s="3">
        <v>0</v>
      </c>
      <c r="G518" s="3">
        <f t="shared" si="27"/>
        <v>509843941</v>
      </c>
    </row>
    <row r="519" spans="1:7" ht="22.5">
      <c r="A519" s="1" t="s">
        <v>183</v>
      </c>
      <c r="B519" s="2" t="s">
        <v>184</v>
      </c>
      <c r="C519" s="1" t="s">
        <v>92</v>
      </c>
      <c r="D519" s="2" t="s">
        <v>93</v>
      </c>
      <c r="E519" s="3">
        <v>2436111821</v>
      </c>
      <c r="F519" s="3">
        <v>0</v>
      </c>
      <c r="G519" s="3">
        <f t="shared" si="27"/>
        <v>2436111821</v>
      </c>
    </row>
    <row r="520" spans="1:7" ht="22.5">
      <c r="A520" s="1" t="s">
        <v>185</v>
      </c>
      <c r="B520" s="2" t="s">
        <v>186</v>
      </c>
      <c r="C520" s="1" t="s">
        <v>92</v>
      </c>
      <c r="D520" s="2" t="s">
        <v>93</v>
      </c>
      <c r="E520" s="3">
        <v>3042998425</v>
      </c>
      <c r="F520" s="3">
        <v>0</v>
      </c>
      <c r="G520" s="3">
        <f t="shared" si="27"/>
        <v>3042998425</v>
      </c>
    </row>
    <row r="521" spans="1:7" ht="22.5">
      <c r="A521" s="1" t="s">
        <v>187</v>
      </c>
      <c r="B521" s="2" t="s">
        <v>188</v>
      </c>
      <c r="C521" s="1" t="s">
        <v>92</v>
      </c>
      <c r="D521" s="2" t="s">
        <v>93</v>
      </c>
      <c r="E521" s="3">
        <v>1761894604</v>
      </c>
      <c r="F521" s="3">
        <v>0</v>
      </c>
      <c r="G521" s="3">
        <f t="shared" si="27"/>
        <v>1761894604</v>
      </c>
    </row>
    <row r="522" spans="1:7" ht="22.5">
      <c r="A522" s="1" t="s">
        <v>189</v>
      </c>
      <c r="B522" s="2" t="s">
        <v>190</v>
      </c>
      <c r="C522" s="1" t="s">
        <v>92</v>
      </c>
      <c r="D522" s="2" t="s">
        <v>93</v>
      </c>
      <c r="E522" s="3">
        <v>641113089</v>
      </c>
      <c r="F522" s="3">
        <v>52000</v>
      </c>
      <c r="G522" s="3">
        <f t="shared" si="27"/>
        <v>641061089</v>
      </c>
    </row>
    <row r="523" spans="1:7" ht="22.5">
      <c r="A523" s="1" t="s">
        <v>191</v>
      </c>
      <c r="B523" s="2" t="s">
        <v>192</v>
      </c>
      <c r="C523" s="1" t="s">
        <v>92</v>
      </c>
      <c r="D523" s="2" t="s">
        <v>93</v>
      </c>
      <c r="E523" s="3">
        <v>379358848</v>
      </c>
      <c r="F523" s="3">
        <v>0</v>
      </c>
      <c r="G523" s="3">
        <f t="shared" si="27"/>
        <v>379358848</v>
      </c>
    </row>
    <row r="524" spans="1:7" ht="22.5">
      <c r="A524" s="1" t="s">
        <v>193</v>
      </c>
      <c r="B524" s="2" t="s">
        <v>194</v>
      </c>
      <c r="C524" s="1" t="s">
        <v>92</v>
      </c>
      <c r="D524" s="2" t="s">
        <v>93</v>
      </c>
      <c r="E524" s="3">
        <v>2344227736</v>
      </c>
      <c r="F524" s="3">
        <v>0</v>
      </c>
      <c r="G524" s="3">
        <f t="shared" si="27"/>
        <v>2344227736</v>
      </c>
    </row>
    <row r="525" spans="1:7" ht="22.5">
      <c r="A525" s="1" t="s">
        <v>195</v>
      </c>
      <c r="B525" s="2" t="s">
        <v>196</v>
      </c>
      <c r="C525" s="1" t="s">
        <v>92</v>
      </c>
      <c r="D525" s="2" t="s">
        <v>93</v>
      </c>
      <c r="E525" s="3">
        <v>20745636613</v>
      </c>
      <c r="F525" s="3">
        <v>0</v>
      </c>
      <c r="G525" s="3">
        <f t="shared" si="27"/>
        <v>20745636613</v>
      </c>
    </row>
    <row r="526" spans="1:7" ht="22.5">
      <c r="A526" s="1" t="s">
        <v>199</v>
      </c>
      <c r="B526" s="2" t="s">
        <v>200</v>
      </c>
      <c r="C526" s="1" t="s">
        <v>92</v>
      </c>
      <c r="D526" s="2" t="s">
        <v>93</v>
      </c>
      <c r="E526" s="3">
        <v>1881871</v>
      </c>
      <c r="F526" s="3">
        <v>0</v>
      </c>
      <c r="G526" s="3">
        <f t="shared" si="27"/>
        <v>1881871</v>
      </c>
    </row>
    <row r="527" spans="1:7" ht="22.5">
      <c r="A527" s="1" t="s">
        <v>201</v>
      </c>
      <c r="B527" s="2" t="s">
        <v>202</v>
      </c>
      <c r="C527" s="1" t="s">
        <v>92</v>
      </c>
      <c r="D527" s="2" t="s">
        <v>93</v>
      </c>
      <c r="E527" s="3">
        <v>11700000</v>
      </c>
      <c r="F527" s="3">
        <v>0</v>
      </c>
      <c r="G527" s="3">
        <f t="shared" si="27"/>
        <v>11700000</v>
      </c>
    </row>
    <row r="528" spans="1:7" ht="22.5">
      <c r="A528" s="1" t="s">
        <v>203</v>
      </c>
      <c r="B528" s="2" t="s">
        <v>204</v>
      </c>
      <c r="C528" s="1" t="s">
        <v>92</v>
      </c>
      <c r="D528" s="2" t="s">
        <v>93</v>
      </c>
      <c r="E528" s="3">
        <v>30950000</v>
      </c>
      <c r="F528" s="3">
        <v>0</v>
      </c>
      <c r="G528" s="3">
        <f t="shared" si="27"/>
        <v>30950000</v>
      </c>
    </row>
    <row r="529" spans="1:9" ht="22.5">
      <c r="A529" s="1" t="s">
        <v>205</v>
      </c>
      <c r="B529" s="2" t="s">
        <v>206</v>
      </c>
      <c r="C529" s="1" t="s">
        <v>92</v>
      </c>
      <c r="D529" s="2" t="s">
        <v>93</v>
      </c>
      <c r="E529" s="3">
        <v>5097300</v>
      </c>
      <c r="F529" s="3">
        <v>0</v>
      </c>
      <c r="G529" s="3">
        <f t="shared" si="27"/>
        <v>5097300</v>
      </c>
      <c r="H529" s="2" t="s">
        <v>255</v>
      </c>
      <c r="I529" s="2" t="s">
        <v>256</v>
      </c>
    </row>
    <row r="530" spans="1:9" s="9" customFormat="1" ht="22.5">
      <c r="A530" s="31"/>
      <c r="B530" s="32"/>
      <c r="C530" s="31"/>
      <c r="D530" s="32"/>
      <c r="E530" s="33">
        <f>SUM(E461:E529)</f>
        <v>233290916127</v>
      </c>
      <c r="F530" s="33">
        <f t="shared" ref="F530:G530" si="28">SUM(F461:F529)</f>
        <v>52000</v>
      </c>
      <c r="G530" s="33">
        <f t="shared" si="28"/>
        <v>233290864127</v>
      </c>
      <c r="H530" s="33">
        <f>G530</f>
        <v>233290864127</v>
      </c>
      <c r="I530" s="33">
        <f>H530+H302</f>
        <v>248198178795</v>
      </c>
    </row>
    <row r="531" spans="1:9" ht="22.5">
      <c r="A531" s="1" t="s">
        <v>181</v>
      </c>
      <c r="B531" s="2" t="s">
        <v>182</v>
      </c>
      <c r="C531" s="1" t="s">
        <v>94</v>
      </c>
      <c r="D531" s="2" t="s">
        <v>95</v>
      </c>
      <c r="E531" s="3">
        <v>31369247</v>
      </c>
      <c r="F531" s="3">
        <v>0</v>
      </c>
      <c r="G531" s="3">
        <f t="shared" si="27"/>
        <v>31369247</v>
      </c>
    </row>
    <row r="532" spans="1:9" ht="22.5">
      <c r="A532" s="1" t="s">
        <v>185</v>
      </c>
      <c r="B532" s="2" t="s">
        <v>186</v>
      </c>
      <c r="C532" s="1" t="s">
        <v>94</v>
      </c>
      <c r="D532" s="2" t="s">
        <v>95</v>
      </c>
      <c r="E532" s="3">
        <v>767058920</v>
      </c>
      <c r="F532" s="3">
        <v>0</v>
      </c>
      <c r="G532" s="3">
        <f t="shared" si="27"/>
        <v>767058920</v>
      </c>
    </row>
    <row r="533" spans="1:9" ht="22.5">
      <c r="A533" s="1" t="s">
        <v>193</v>
      </c>
      <c r="B533" s="2" t="s">
        <v>194</v>
      </c>
      <c r="C533" s="1" t="s">
        <v>94</v>
      </c>
      <c r="D533" s="2" t="s">
        <v>95</v>
      </c>
      <c r="E533" s="3">
        <v>2064076</v>
      </c>
      <c r="F533" s="3">
        <v>0</v>
      </c>
      <c r="G533" s="3">
        <f t="shared" si="27"/>
        <v>2064076</v>
      </c>
    </row>
    <row r="534" spans="1:9" ht="22.5">
      <c r="A534" s="1" t="s">
        <v>201</v>
      </c>
      <c r="B534" s="2" t="s">
        <v>202</v>
      </c>
      <c r="C534" s="1" t="s">
        <v>94</v>
      </c>
      <c r="D534" s="2" t="s">
        <v>95</v>
      </c>
      <c r="E534" s="3">
        <v>6333086</v>
      </c>
      <c r="F534" s="3">
        <v>0</v>
      </c>
      <c r="G534" s="3">
        <f t="shared" si="27"/>
        <v>6333086</v>
      </c>
    </row>
    <row r="535" spans="1:9" ht="22.5">
      <c r="A535" s="1" t="s">
        <v>203</v>
      </c>
      <c r="B535" s="2" t="s">
        <v>204</v>
      </c>
      <c r="C535" s="1" t="s">
        <v>94</v>
      </c>
      <c r="D535" s="2" t="s">
        <v>95</v>
      </c>
      <c r="E535" s="3">
        <v>4550000</v>
      </c>
      <c r="F535" s="3">
        <v>0</v>
      </c>
      <c r="G535" s="3">
        <f t="shared" si="27"/>
        <v>4550000</v>
      </c>
    </row>
    <row r="536" spans="1:9" ht="22.5">
      <c r="A536" s="1" t="s">
        <v>177</v>
      </c>
      <c r="B536" s="2" t="s">
        <v>178</v>
      </c>
      <c r="C536" s="1" t="s">
        <v>96</v>
      </c>
      <c r="D536" s="2" t="s">
        <v>97</v>
      </c>
      <c r="E536" s="3">
        <v>9425357</v>
      </c>
      <c r="F536" s="3">
        <v>0</v>
      </c>
      <c r="G536" s="3">
        <f t="shared" ref="G536:G563" si="29">E536-F536</f>
        <v>9425357</v>
      </c>
    </row>
    <row r="537" spans="1:9" ht="22.5">
      <c r="A537" s="1" t="s">
        <v>179</v>
      </c>
      <c r="B537" s="2" t="s">
        <v>180</v>
      </c>
      <c r="C537" s="1" t="s">
        <v>96</v>
      </c>
      <c r="D537" s="2" t="s">
        <v>97</v>
      </c>
      <c r="E537" s="3">
        <v>17687646</v>
      </c>
      <c r="F537" s="3">
        <v>0</v>
      </c>
      <c r="G537" s="3">
        <f t="shared" si="29"/>
        <v>17687646</v>
      </c>
    </row>
    <row r="538" spans="1:9" ht="22.5">
      <c r="A538" s="1" t="s">
        <v>181</v>
      </c>
      <c r="B538" s="2" t="s">
        <v>182</v>
      </c>
      <c r="C538" s="1" t="s">
        <v>96</v>
      </c>
      <c r="D538" s="2" t="s">
        <v>97</v>
      </c>
      <c r="E538" s="3">
        <v>1419979272</v>
      </c>
      <c r="F538" s="3">
        <v>0</v>
      </c>
      <c r="G538" s="3">
        <f t="shared" si="29"/>
        <v>1419979272</v>
      </c>
    </row>
    <row r="539" spans="1:9" ht="22.5">
      <c r="A539" s="1" t="s">
        <v>183</v>
      </c>
      <c r="B539" s="2" t="s">
        <v>184</v>
      </c>
      <c r="C539" s="1" t="s">
        <v>96</v>
      </c>
      <c r="D539" s="2" t="s">
        <v>97</v>
      </c>
      <c r="E539" s="3">
        <v>1158998945360</v>
      </c>
      <c r="F539" s="3">
        <v>0</v>
      </c>
      <c r="G539" s="3">
        <f t="shared" si="29"/>
        <v>1158998945360</v>
      </c>
    </row>
    <row r="540" spans="1:9" ht="22.5">
      <c r="A540" s="1" t="s">
        <v>185</v>
      </c>
      <c r="B540" s="2" t="s">
        <v>186</v>
      </c>
      <c r="C540" s="1" t="s">
        <v>96</v>
      </c>
      <c r="D540" s="2" t="s">
        <v>97</v>
      </c>
      <c r="E540" s="3">
        <v>12714578</v>
      </c>
      <c r="F540" s="3">
        <v>0</v>
      </c>
      <c r="G540" s="3">
        <f t="shared" si="29"/>
        <v>12714578</v>
      </c>
    </row>
    <row r="541" spans="1:9" ht="22.5">
      <c r="A541" s="1" t="s">
        <v>193</v>
      </c>
      <c r="B541" s="2" t="s">
        <v>194</v>
      </c>
      <c r="C541" s="1" t="s">
        <v>96</v>
      </c>
      <c r="D541" s="2" t="s">
        <v>97</v>
      </c>
      <c r="E541" s="3">
        <v>17316575</v>
      </c>
      <c r="F541" s="3">
        <v>0</v>
      </c>
      <c r="G541" s="3">
        <f t="shared" si="29"/>
        <v>17316575</v>
      </c>
    </row>
    <row r="542" spans="1:9" ht="22.5">
      <c r="A542" s="1" t="s">
        <v>197</v>
      </c>
      <c r="B542" s="2" t="s">
        <v>198</v>
      </c>
      <c r="C542" s="1" t="s">
        <v>96</v>
      </c>
      <c r="D542" s="2" t="s">
        <v>97</v>
      </c>
      <c r="E542" s="3">
        <v>1025995744</v>
      </c>
      <c r="F542" s="3">
        <v>0</v>
      </c>
      <c r="G542" s="3">
        <f t="shared" si="29"/>
        <v>1025995744</v>
      </c>
    </row>
    <row r="543" spans="1:9" ht="22.5">
      <c r="A543" s="1" t="s">
        <v>185</v>
      </c>
      <c r="B543" s="2" t="s">
        <v>186</v>
      </c>
      <c r="C543" s="1" t="s">
        <v>237</v>
      </c>
      <c r="D543" s="2" t="s">
        <v>238</v>
      </c>
      <c r="E543" s="3">
        <v>815011769</v>
      </c>
      <c r="F543" s="3">
        <v>0</v>
      </c>
      <c r="G543" s="3">
        <f t="shared" si="29"/>
        <v>815011769</v>
      </c>
    </row>
    <row r="544" spans="1:9" ht="22.5">
      <c r="A544" s="1" t="s">
        <v>209</v>
      </c>
      <c r="B544" s="2" t="s">
        <v>210</v>
      </c>
      <c r="C544" s="1" t="s">
        <v>98</v>
      </c>
      <c r="D544" s="2" t="s">
        <v>99</v>
      </c>
      <c r="E544" s="3">
        <v>1160513</v>
      </c>
      <c r="F544" s="3">
        <v>0</v>
      </c>
      <c r="G544" s="3">
        <f t="shared" si="29"/>
        <v>1160513</v>
      </c>
    </row>
    <row r="545" spans="1:7" ht="22.5">
      <c r="A545" s="1" t="s">
        <v>181</v>
      </c>
      <c r="B545" s="2" t="s">
        <v>182</v>
      </c>
      <c r="C545" s="1" t="s">
        <v>98</v>
      </c>
      <c r="D545" s="2" t="s">
        <v>99</v>
      </c>
      <c r="E545" s="3">
        <v>31609135</v>
      </c>
      <c r="F545" s="3">
        <v>0</v>
      </c>
      <c r="G545" s="3">
        <f t="shared" si="29"/>
        <v>31609135</v>
      </c>
    </row>
    <row r="546" spans="1:7" ht="22.5">
      <c r="A546" s="1" t="s">
        <v>183</v>
      </c>
      <c r="B546" s="2" t="s">
        <v>184</v>
      </c>
      <c r="C546" s="1" t="s">
        <v>98</v>
      </c>
      <c r="D546" s="2" t="s">
        <v>99</v>
      </c>
      <c r="E546" s="3">
        <v>182649529</v>
      </c>
      <c r="F546" s="3">
        <v>0</v>
      </c>
      <c r="G546" s="3">
        <f t="shared" si="29"/>
        <v>182649529</v>
      </c>
    </row>
    <row r="547" spans="1:7" ht="22.5">
      <c r="A547" s="1" t="s">
        <v>185</v>
      </c>
      <c r="B547" s="2" t="s">
        <v>186</v>
      </c>
      <c r="C547" s="1" t="s">
        <v>98</v>
      </c>
      <c r="D547" s="2" t="s">
        <v>99</v>
      </c>
      <c r="E547" s="3">
        <v>147380397</v>
      </c>
      <c r="F547" s="3">
        <v>0</v>
      </c>
      <c r="G547" s="3">
        <f t="shared" si="29"/>
        <v>147380397</v>
      </c>
    </row>
    <row r="548" spans="1:7" ht="22.5">
      <c r="A548" s="1" t="s">
        <v>187</v>
      </c>
      <c r="B548" s="2" t="s">
        <v>188</v>
      </c>
      <c r="C548" s="1" t="s">
        <v>98</v>
      </c>
      <c r="D548" s="2" t="s">
        <v>99</v>
      </c>
      <c r="E548" s="3">
        <v>66145105</v>
      </c>
      <c r="F548" s="3">
        <v>0</v>
      </c>
      <c r="G548" s="3">
        <f t="shared" si="29"/>
        <v>66145105</v>
      </c>
    </row>
    <row r="549" spans="1:7" ht="22.5">
      <c r="A549" s="1" t="s">
        <v>189</v>
      </c>
      <c r="B549" s="2" t="s">
        <v>190</v>
      </c>
      <c r="C549" s="1" t="s">
        <v>98</v>
      </c>
      <c r="D549" s="2" t="s">
        <v>99</v>
      </c>
      <c r="E549" s="3">
        <v>167811975</v>
      </c>
      <c r="F549" s="3">
        <v>0</v>
      </c>
      <c r="G549" s="3">
        <f t="shared" si="29"/>
        <v>167811975</v>
      </c>
    </row>
    <row r="550" spans="1:7" ht="22.5">
      <c r="A550" s="1" t="s">
        <v>191</v>
      </c>
      <c r="B550" s="2" t="s">
        <v>192</v>
      </c>
      <c r="C550" s="1" t="s">
        <v>98</v>
      </c>
      <c r="D550" s="2" t="s">
        <v>99</v>
      </c>
      <c r="E550" s="3">
        <v>61022775</v>
      </c>
      <c r="F550" s="3">
        <v>0</v>
      </c>
      <c r="G550" s="3">
        <f t="shared" si="29"/>
        <v>61022775</v>
      </c>
    </row>
    <row r="551" spans="1:7" ht="22.5">
      <c r="A551" s="1" t="s">
        <v>193</v>
      </c>
      <c r="B551" s="2" t="s">
        <v>194</v>
      </c>
      <c r="C551" s="1" t="s">
        <v>98</v>
      </c>
      <c r="D551" s="2" t="s">
        <v>99</v>
      </c>
      <c r="E551" s="3">
        <v>47149741</v>
      </c>
      <c r="F551" s="3">
        <v>0</v>
      </c>
      <c r="G551" s="3">
        <f t="shared" si="29"/>
        <v>47149741</v>
      </c>
    </row>
    <row r="552" spans="1:7" ht="22.5">
      <c r="A552" s="1" t="s">
        <v>195</v>
      </c>
      <c r="B552" s="2" t="s">
        <v>196</v>
      </c>
      <c r="C552" s="1" t="s">
        <v>98</v>
      </c>
      <c r="D552" s="2" t="s">
        <v>99</v>
      </c>
      <c r="E552" s="3">
        <v>8261277</v>
      </c>
      <c r="F552" s="3">
        <v>0</v>
      </c>
      <c r="G552" s="3">
        <f t="shared" si="29"/>
        <v>8261277</v>
      </c>
    </row>
    <row r="553" spans="1:7" ht="22.5">
      <c r="A553" s="1" t="s">
        <v>197</v>
      </c>
      <c r="B553" s="2" t="s">
        <v>198</v>
      </c>
      <c r="C553" s="1" t="s">
        <v>98</v>
      </c>
      <c r="D553" s="2" t="s">
        <v>99</v>
      </c>
      <c r="E553" s="3">
        <v>13500000</v>
      </c>
      <c r="F553" s="3">
        <v>0</v>
      </c>
      <c r="G553" s="3">
        <f t="shared" si="29"/>
        <v>13500000</v>
      </c>
    </row>
    <row r="554" spans="1:7" ht="22.5">
      <c r="A554" s="1" t="s">
        <v>199</v>
      </c>
      <c r="B554" s="2" t="s">
        <v>200</v>
      </c>
      <c r="C554" s="1" t="s">
        <v>98</v>
      </c>
      <c r="D554" s="2" t="s">
        <v>99</v>
      </c>
      <c r="E554" s="3">
        <v>2064000</v>
      </c>
      <c r="F554" s="3">
        <v>0</v>
      </c>
      <c r="G554" s="3">
        <f t="shared" si="29"/>
        <v>2064000</v>
      </c>
    </row>
    <row r="555" spans="1:7" ht="22.5">
      <c r="A555" s="1" t="s">
        <v>201</v>
      </c>
      <c r="B555" s="2" t="s">
        <v>202</v>
      </c>
      <c r="C555" s="1" t="s">
        <v>98</v>
      </c>
      <c r="D555" s="2" t="s">
        <v>99</v>
      </c>
      <c r="E555" s="3">
        <v>1208333</v>
      </c>
      <c r="F555" s="3">
        <v>0</v>
      </c>
      <c r="G555" s="3">
        <f t="shared" si="29"/>
        <v>1208333</v>
      </c>
    </row>
    <row r="556" spans="1:7" ht="22.5">
      <c r="A556" s="1" t="s">
        <v>205</v>
      </c>
      <c r="B556" s="2" t="s">
        <v>206</v>
      </c>
      <c r="C556" s="1" t="s">
        <v>98</v>
      </c>
      <c r="D556" s="2" t="s">
        <v>99</v>
      </c>
      <c r="E556" s="3">
        <v>562785</v>
      </c>
      <c r="F556" s="3">
        <v>0</v>
      </c>
      <c r="G556" s="3">
        <f t="shared" si="29"/>
        <v>562785</v>
      </c>
    </row>
    <row r="557" spans="1:7" ht="22.5">
      <c r="A557" s="1" t="s">
        <v>179</v>
      </c>
      <c r="B557" s="2" t="s">
        <v>180</v>
      </c>
      <c r="C557" s="1" t="s">
        <v>100</v>
      </c>
      <c r="D557" s="2" t="s">
        <v>101</v>
      </c>
      <c r="E557" s="3">
        <v>30000</v>
      </c>
      <c r="F557" s="3">
        <v>0</v>
      </c>
      <c r="G557" s="3">
        <f t="shared" si="29"/>
        <v>30000</v>
      </c>
    </row>
    <row r="558" spans="1:7" ht="22.5">
      <c r="A558" s="1" t="s">
        <v>181</v>
      </c>
      <c r="B558" s="2" t="s">
        <v>182</v>
      </c>
      <c r="C558" s="1" t="s">
        <v>100</v>
      </c>
      <c r="D558" s="2" t="s">
        <v>101</v>
      </c>
      <c r="E558" s="3">
        <v>26717666</v>
      </c>
      <c r="F558" s="3">
        <v>0</v>
      </c>
      <c r="G558" s="3">
        <f t="shared" si="29"/>
        <v>26717666</v>
      </c>
    </row>
    <row r="559" spans="1:7" ht="22.5">
      <c r="A559" s="1" t="s">
        <v>185</v>
      </c>
      <c r="B559" s="2" t="s">
        <v>186</v>
      </c>
      <c r="C559" s="1" t="s">
        <v>100</v>
      </c>
      <c r="D559" s="2" t="s">
        <v>101</v>
      </c>
      <c r="E559" s="3">
        <v>38393333</v>
      </c>
      <c r="F559" s="3">
        <v>0</v>
      </c>
      <c r="G559" s="3">
        <f t="shared" si="29"/>
        <v>38393333</v>
      </c>
    </row>
    <row r="560" spans="1:7" ht="22.5">
      <c r="A560" s="1" t="s">
        <v>187</v>
      </c>
      <c r="B560" s="2" t="s">
        <v>188</v>
      </c>
      <c r="C560" s="1" t="s">
        <v>100</v>
      </c>
      <c r="D560" s="2" t="s">
        <v>101</v>
      </c>
      <c r="E560" s="3">
        <v>17502868</v>
      </c>
      <c r="F560" s="3">
        <v>0</v>
      </c>
      <c r="G560" s="3">
        <f t="shared" si="29"/>
        <v>17502868</v>
      </c>
    </row>
    <row r="561" spans="1:8" ht="22.5">
      <c r="A561" s="1" t="s">
        <v>191</v>
      </c>
      <c r="B561" s="2" t="s">
        <v>192</v>
      </c>
      <c r="C561" s="1" t="s">
        <v>100</v>
      </c>
      <c r="D561" s="2" t="s">
        <v>101</v>
      </c>
      <c r="E561" s="3">
        <v>916666</v>
      </c>
      <c r="F561" s="3">
        <v>0</v>
      </c>
      <c r="G561" s="3">
        <f t="shared" si="29"/>
        <v>916666</v>
      </c>
    </row>
    <row r="562" spans="1:8" ht="22.5">
      <c r="A562" s="1" t="s">
        <v>205</v>
      </c>
      <c r="B562" s="2" t="s">
        <v>206</v>
      </c>
      <c r="C562" s="1" t="s">
        <v>100</v>
      </c>
      <c r="D562" s="2" t="s">
        <v>101</v>
      </c>
      <c r="E562" s="3">
        <v>1310584</v>
      </c>
      <c r="F562" s="3">
        <v>0</v>
      </c>
      <c r="G562" s="3">
        <f t="shared" si="29"/>
        <v>1310584</v>
      </c>
    </row>
    <row r="563" spans="1:8" ht="22.5">
      <c r="A563" s="1" t="s">
        <v>187</v>
      </c>
      <c r="B563" s="2" t="s">
        <v>188</v>
      </c>
      <c r="C563" s="1" t="s">
        <v>239</v>
      </c>
      <c r="D563" s="2" t="s">
        <v>240</v>
      </c>
      <c r="E563" s="3">
        <v>109000000</v>
      </c>
      <c r="F563" s="3">
        <v>0</v>
      </c>
      <c r="G563" s="3">
        <f t="shared" si="29"/>
        <v>109000000</v>
      </c>
      <c r="H563" s="2" t="s">
        <v>258</v>
      </c>
    </row>
    <row r="564" spans="1:8" s="9" customFormat="1" ht="22.5">
      <c r="A564" s="34"/>
      <c r="B564" s="35"/>
      <c r="C564" s="34"/>
      <c r="D564" s="35"/>
      <c r="E564" s="36">
        <f>SUM(E531:E563)</f>
        <v>1164052848312</v>
      </c>
      <c r="F564" s="36">
        <f t="shared" ref="F564:G564" si="30">SUM(F531:F563)</f>
        <v>0</v>
      </c>
      <c r="G564" s="36">
        <f t="shared" si="30"/>
        <v>1164052848312</v>
      </c>
      <c r="H564" s="36">
        <f>G564</f>
        <v>1164052848312</v>
      </c>
    </row>
    <row r="565" spans="1:8" ht="22.5">
      <c r="E565" s="4"/>
      <c r="F565" s="4"/>
      <c r="G565" s="3">
        <f>SUM(G564,G530,G460,G431,G417,G359,G333,G302,G263,G184)</f>
        <v>2188030058425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rightToLeft="1" topLeftCell="B66" workbookViewId="0">
      <selection activeCell="I12" sqref="I12"/>
    </sheetView>
  </sheetViews>
  <sheetFormatPr defaultRowHeight="14.25"/>
  <cols>
    <col min="4" max="4" width="38.75" customWidth="1"/>
    <col min="5" max="5" width="21" style="4" customWidth="1"/>
    <col min="6" max="6" width="17.75" style="4" customWidth="1"/>
    <col min="7" max="7" width="25.75" style="4" customWidth="1"/>
    <col min="8" max="9" width="18" customWidth="1"/>
  </cols>
  <sheetData>
    <row r="1" spans="1:9" ht="22.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104</v>
      </c>
    </row>
    <row r="2" spans="1:9" ht="22.5">
      <c r="A2" s="1" t="s">
        <v>105</v>
      </c>
      <c r="B2" s="2" t="s">
        <v>106</v>
      </c>
      <c r="C2" s="1" t="s">
        <v>6</v>
      </c>
      <c r="D2" s="2" t="s">
        <v>7</v>
      </c>
      <c r="E2" s="3">
        <v>1097638584</v>
      </c>
      <c r="F2" s="3">
        <v>0</v>
      </c>
      <c r="G2" s="3">
        <f>E2-F2</f>
        <v>1097638584</v>
      </c>
    </row>
    <row r="3" spans="1:9" ht="22.5">
      <c r="A3" s="1" t="s">
        <v>107</v>
      </c>
      <c r="B3" s="2" t="s">
        <v>108</v>
      </c>
      <c r="C3" s="1" t="s">
        <v>6</v>
      </c>
      <c r="D3" s="2" t="s">
        <v>7</v>
      </c>
      <c r="E3" s="3">
        <v>1174241394</v>
      </c>
      <c r="F3" s="3">
        <v>0</v>
      </c>
      <c r="G3" s="3">
        <f t="shared" ref="G3:G83" si="0">E3-F3</f>
        <v>1174241394</v>
      </c>
    </row>
    <row r="4" spans="1:9" ht="22.5">
      <c r="A4" s="1" t="s">
        <v>105</v>
      </c>
      <c r="B4" s="2" t="s">
        <v>106</v>
      </c>
      <c r="C4" s="1" t="s">
        <v>8</v>
      </c>
      <c r="D4" s="2" t="s">
        <v>9</v>
      </c>
      <c r="E4" s="3">
        <v>116647168</v>
      </c>
      <c r="F4" s="3">
        <v>0</v>
      </c>
      <c r="G4" s="3">
        <f t="shared" si="0"/>
        <v>116647168</v>
      </c>
    </row>
    <row r="5" spans="1:9" ht="22.5">
      <c r="A5" s="1" t="s">
        <v>107</v>
      </c>
      <c r="B5" s="2" t="s">
        <v>108</v>
      </c>
      <c r="C5" s="1" t="s">
        <v>8</v>
      </c>
      <c r="D5" s="2" t="s">
        <v>9</v>
      </c>
      <c r="E5" s="3">
        <v>73283496</v>
      </c>
      <c r="F5" s="3">
        <v>0</v>
      </c>
      <c r="G5" s="3">
        <f t="shared" si="0"/>
        <v>73283496</v>
      </c>
    </row>
    <row r="6" spans="1:9" ht="22.5">
      <c r="A6" s="1" t="s">
        <v>105</v>
      </c>
      <c r="B6" s="2" t="s">
        <v>106</v>
      </c>
      <c r="C6" s="1" t="s">
        <v>10</v>
      </c>
      <c r="D6" s="2" t="s">
        <v>11</v>
      </c>
      <c r="E6" s="3">
        <v>811794748</v>
      </c>
      <c r="F6" s="3">
        <v>0</v>
      </c>
      <c r="G6" s="3">
        <f t="shared" si="0"/>
        <v>811794748</v>
      </c>
    </row>
    <row r="7" spans="1:9" ht="22.5">
      <c r="A7" s="1" t="s">
        <v>107</v>
      </c>
      <c r="B7" s="2" t="s">
        <v>108</v>
      </c>
      <c r="C7" s="1" t="s">
        <v>10</v>
      </c>
      <c r="D7" s="2" t="s">
        <v>11</v>
      </c>
      <c r="E7" s="3">
        <v>1160958524</v>
      </c>
      <c r="F7" s="3">
        <v>0</v>
      </c>
      <c r="G7" s="3">
        <f t="shared" si="0"/>
        <v>1160958524</v>
      </c>
    </row>
    <row r="8" spans="1:9" ht="22.5">
      <c r="A8" s="1" t="s">
        <v>105</v>
      </c>
      <c r="B8" s="2" t="s">
        <v>106</v>
      </c>
      <c r="C8" s="1" t="s">
        <v>12</v>
      </c>
      <c r="D8" s="2" t="s">
        <v>13</v>
      </c>
      <c r="E8" s="3">
        <v>129610212</v>
      </c>
      <c r="F8" s="3">
        <v>0</v>
      </c>
      <c r="G8" s="3">
        <f t="shared" si="0"/>
        <v>129610212</v>
      </c>
    </row>
    <row r="9" spans="1:9" ht="22.5">
      <c r="A9" s="1" t="s">
        <v>107</v>
      </c>
      <c r="B9" s="2" t="s">
        <v>108</v>
      </c>
      <c r="C9" s="1" t="s">
        <v>12</v>
      </c>
      <c r="D9" s="2" t="s">
        <v>13</v>
      </c>
      <c r="E9" s="3">
        <v>160239864</v>
      </c>
      <c r="F9" s="3">
        <v>0</v>
      </c>
      <c r="G9" s="3">
        <f t="shared" si="0"/>
        <v>160239864</v>
      </c>
      <c r="H9" s="30" t="s">
        <v>418</v>
      </c>
      <c r="I9" s="30" t="s">
        <v>418</v>
      </c>
    </row>
    <row r="10" spans="1:9" s="9" customFormat="1" ht="22.5">
      <c r="A10" s="28"/>
      <c r="B10" s="29"/>
      <c r="C10" s="28"/>
      <c r="D10" s="29"/>
      <c r="E10" s="30">
        <f>SUM(E2:E9)</f>
        <v>4724413990</v>
      </c>
      <c r="F10" s="30">
        <f t="shared" ref="F10:G10" si="1">SUM(F2:F9)</f>
        <v>0</v>
      </c>
      <c r="G10" s="30">
        <f t="shared" si="1"/>
        <v>4724413990</v>
      </c>
      <c r="H10" s="30">
        <f>G10</f>
        <v>4724413990</v>
      </c>
      <c r="I10" s="30">
        <f>H10+H21+H32</f>
        <v>5088025524</v>
      </c>
    </row>
    <row r="11" spans="1:9" ht="22.5">
      <c r="A11" s="1" t="s">
        <v>105</v>
      </c>
      <c r="B11" s="2" t="s">
        <v>106</v>
      </c>
      <c r="C11" s="1" t="s">
        <v>14</v>
      </c>
      <c r="D11" s="2" t="s">
        <v>15</v>
      </c>
      <c r="E11" s="3">
        <v>574317306</v>
      </c>
      <c r="F11" s="3">
        <v>0</v>
      </c>
      <c r="G11" s="3">
        <f t="shared" si="0"/>
        <v>574317306</v>
      </c>
      <c r="I11" s="4">
        <f>H10+H13+H18+H21+H24+H29+H32</f>
        <v>10516513790</v>
      </c>
    </row>
    <row r="12" spans="1:9" ht="22.5">
      <c r="A12" s="1" t="s">
        <v>107</v>
      </c>
      <c r="B12" s="2" t="s">
        <v>108</v>
      </c>
      <c r="C12" s="1" t="s">
        <v>14</v>
      </c>
      <c r="D12" s="2" t="s">
        <v>15</v>
      </c>
      <c r="E12" s="3">
        <v>653505086</v>
      </c>
      <c r="F12" s="3">
        <v>0</v>
      </c>
      <c r="G12" s="3">
        <f t="shared" si="0"/>
        <v>653505086</v>
      </c>
      <c r="H12" s="30" t="s">
        <v>408</v>
      </c>
    </row>
    <row r="13" spans="1:9" s="9" customFormat="1" ht="22.5">
      <c r="A13" s="28"/>
      <c r="B13" s="29"/>
      <c r="C13" s="28"/>
      <c r="D13" s="29"/>
      <c r="E13" s="30">
        <f>SUM(E11:E12)</f>
        <v>1227822392</v>
      </c>
      <c r="F13" s="30">
        <f t="shared" ref="F13:G13" si="2">SUM(F11:F12)</f>
        <v>0</v>
      </c>
      <c r="G13" s="30">
        <f t="shared" si="2"/>
        <v>1227822392</v>
      </c>
      <c r="H13" s="30">
        <f>G13</f>
        <v>1227822392</v>
      </c>
    </row>
    <row r="14" spans="1:9" ht="22.5">
      <c r="A14" s="1" t="s">
        <v>105</v>
      </c>
      <c r="B14" s="2" t="s">
        <v>106</v>
      </c>
      <c r="C14" s="1" t="s">
        <v>16</v>
      </c>
      <c r="D14" s="2" t="s">
        <v>17</v>
      </c>
      <c r="E14" s="3">
        <v>530388004</v>
      </c>
      <c r="F14" s="3">
        <v>0</v>
      </c>
      <c r="G14" s="3">
        <f t="shared" si="0"/>
        <v>530388004</v>
      </c>
    </row>
    <row r="15" spans="1:9" ht="22.5">
      <c r="A15" s="1" t="s">
        <v>107</v>
      </c>
      <c r="B15" s="2" t="s">
        <v>108</v>
      </c>
      <c r="C15" s="1" t="s">
        <v>16</v>
      </c>
      <c r="D15" s="2" t="s">
        <v>17</v>
      </c>
      <c r="E15" s="3">
        <v>578636435</v>
      </c>
      <c r="F15" s="3">
        <v>0</v>
      </c>
      <c r="G15" s="3">
        <f t="shared" si="0"/>
        <v>578636435</v>
      </c>
    </row>
    <row r="16" spans="1:9" ht="22.5">
      <c r="A16" s="1" t="s">
        <v>105</v>
      </c>
      <c r="B16" s="2" t="s">
        <v>106</v>
      </c>
      <c r="C16" s="1" t="s">
        <v>18</v>
      </c>
      <c r="D16" s="2" t="s">
        <v>19</v>
      </c>
      <c r="E16" s="3">
        <v>238460099</v>
      </c>
      <c r="F16" s="3">
        <v>22703201</v>
      </c>
      <c r="G16" s="3">
        <f t="shared" si="0"/>
        <v>215756898</v>
      </c>
    </row>
    <row r="17" spans="1:8" ht="22.5">
      <c r="A17" s="1" t="s">
        <v>107</v>
      </c>
      <c r="B17" s="2" t="s">
        <v>108</v>
      </c>
      <c r="C17" s="1" t="s">
        <v>18</v>
      </c>
      <c r="D17" s="2" t="s">
        <v>19</v>
      </c>
      <c r="E17" s="3">
        <v>275609943</v>
      </c>
      <c r="F17" s="3">
        <v>21054523</v>
      </c>
      <c r="G17" s="3">
        <f t="shared" si="0"/>
        <v>254555420</v>
      </c>
      <c r="H17" s="30" t="s">
        <v>410</v>
      </c>
    </row>
    <row r="18" spans="1:8" s="9" customFormat="1" ht="22.5">
      <c r="A18" s="28"/>
      <c r="B18" s="29"/>
      <c r="C18" s="28"/>
      <c r="D18" s="29"/>
      <c r="E18" s="30">
        <f>SUM(E14:E17)</f>
        <v>1623094481</v>
      </c>
      <c r="F18" s="30">
        <f t="shared" ref="F18:G18" si="3">SUM(F14:F17)</f>
        <v>43757724</v>
      </c>
      <c r="G18" s="30">
        <f t="shared" si="3"/>
        <v>1579336757</v>
      </c>
      <c r="H18" s="30">
        <f>G18</f>
        <v>1579336757</v>
      </c>
    </row>
    <row r="19" spans="1:8" ht="22.5">
      <c r="A19" s="1" t="s">
        <v>105</v>
      </c>
      <c r="B19" s="2" t="s">
        <v>106</v>
      </c>
      <c r="C19" s="1" t="s">
        <v>20</v>
      </c>
      <c r="D19" s="2" t="s">
        <v>21</v>
      </c>
      <c r="E19" s="3">
        <v>62711058</v>
      </c>
      <c r="F19" s="3">
        <v>319890</v>
      </c>
      <c r="G19" s="3">
        <f t="shared" si="0"/>
        <v>62391168</v>
      </c>
    </row>
    <row r="20" spans="1:8" ht="22.5">
      <c r="A20" s="1" t="s">
        <v>107</v>
      </c>
      <c r="B20" s="2" t="s">
        <v>108</v>
      </c>
      <c r="C20" s="1" t="s">
        <v>20</v>
      </c>
      <c r="D20" s="2" t="s">
        <v>21</v>
      </c>
      <c r="E20" s="3">
        <v>98539514</v>
      </c>
      <c r="F20" s="3">
        <v>510948</v>
      </c>
      <c r="G20" s="3">
        <f t="shared" si="0"/>
        <v>98028566</v>
      </c>
      <c r="H20" s="30" t="s">
        <v>418</v>
      </c>
    </row>
    <row r="21" spans="1:8" s="9" customFormat="1" ht="22.5">
      <c r="A21" s="28"/>
      <c r="B21" s="29"/>
      <c r="C21" s="28"/>
      <c r="D21" s="29"/>
      <c r="E21" s="30">
        <f>SUM(E19:E20)</f>
        <v>161250572</v>
      </c>
      <c r="F21" s="30">
        <f t="shared" ref="F21:G21" si="4">SUM(F19:F20)</f>
        <v>830838</v>
      </c>
      <c r="G21" s="30">
        <f t="shared" si="4"/>
        <v>160419734</v>
      </c>
      <c r="H21" s="30">
        <f>G21</f>
        <v>160419734</v>
      </c>
    </row>
    <row r="22" spans="1:8" ht="22.5">
      <c r="A22" s="1" t="s">
        <v>105</v>
      </c>
      <c r="B22" s="2" t="s">
        <v>106</v>
      </c>
      <c r="C22" s="1" t="s">
        <v>22</v>
      </c>
      <c r="D22" s="2" t="s">
        <v>23</v>
      </c>
      <c r="E22" s="3">
        <v>155692879</v>
      </c>
      <c r="F22" s="3">
        <v>0</v>
      </c>
      <c r="G22" s="3">
        <f t="shared" si="0"/>
        <v>155692879</v>
      </c>
    </row>
    <row r="23" spans="1:8" ht="22.5">
      <c r="A23" s="1" t="s">
        <v>107</v>
      </c>
      <c r="B23" s="2" t="s">
        <v>108</v>
      </c>
      <c r="C23" s="1" t="s">
        <v>22</v>
      </c>
      <c r="D23" s="2" t="s">
        <v>23</v>
      </c>
      <c r="E23" s="3">
        <v>270944251</v>
      </c>
      <c r="F23" s="3">
        <v>0</v>
      </c>
      <c r="G23" s="3">
        <f t="shared" si="0"/>
        <v>270944251</v>
      </c>
      <c r="H23" s="30" t="s">
        <v>392</v>
      </c>
    </row>
    <row r="24" spans="1:8" s="9" customFormat="1" ht="22.5">
      <c r="A24" s="28"/>
      <c r="B24" s="29"/>
      <c r="C24" s="28"/>
      <c r="D24" s="29"/>
      <c r="E24" s="30">
        <f>SUM(E22:E23)</f>
        <v>426637130</v>
      </c>
      <c r="F24" s="30">
        <f t="shared" ref="F24:G24" si="5">SUM(F22:F23)</f>
        <v>0</v>
      </c>
      <c r="G24" s="30">
        <f t="shared" si="5"/>
        <v>426637130</v>
      </c>
      <c r="H24" s="30">
        <f>G24</f>
        <v>426637130</v>
      </c>
    </row>
    <row r="25" spans="1:8" ht="22.5">
      <c r="A25" s="1" t="s">
        <v>105</v>
      </c>
      <c r="B25" s="2" t="s">
        <v>106</v>
      </c>
      <c r="C25" s="1" t="s">
        <v>24</v>
      </c>
      <c r="D25" s="2" t="s">
        <v>25</v>
      </c>
      <c r="E25" s="3">
        <v>640607112</v>
      </c>
      <c r="F25" s="3">
        <v>0</v>
      </c>
      <c r="G25" s="3">
        <f t="shared" si="0"/>
        <v>640607112</v>
      </c>
    </row>
    <row r="26" spans="1:8" ht="22.5">
      <c r="A26" s="1" t="s">
        <v>107</v>
      </c>
      <c r="B26" s="2" t="s">
        <v>108</v>
      </c>
      <c r="C26" s="1" t="s">
        <v>24</v>
      </c>
      <c r="D26" s="2" t="s">
        <v>25</v>
      </c>
      <c r="E26" s="3">
        <v>579043303</v>
      </c>
      <c r="F26" s="3">
        <v>0</v>
      </c>
      <c r="G26" s="3">
        <f t="shared" si="0"/>
        <v>579043303</v>
      </c>
    </row>
    <row r="27" spans="1:8" ht="22.5">
      <c r="A27" s="1" t="s">
        <v>105</v>
      </c>
      <c r="B27" s="2" t="s">
        <v>106</v>
      </c>
      <c r="C27" s="1" t="s">
        <v>26</v>
      </c>
      <c r="D27" s="2" t="s">
        <v>27</v>
      </c>
      <c r="E27" s="3">
        <v>529557342</v>
      </c>
      <c r="F27" s="3">
        <v>0</v>
      </c>
      <c r="G27" s="3">
        <f t="shared" si="0"/>
        <v>529557342</v>
      </c>
    </row>
    <row r="28" spans="1:8" ht="22.5">
      <c r="A28" s="1" t="s">
        <v>107</v>
      </c>
      <c r="B28" s="2" t="s">
        <v>108</v>
      </c>
      <c r="C28" s="1" t="s">
        <v>26</v>
      </c>
      <c r="D28" s="2" t="s">
        <v>27</v>
      </c>
      <c r="E28" s="3">
        <v>445484230</v>
      </c>
      <c r="F28" s="3">
        <v>0</v>
      </c>
      <c r="G28" s="3">
        <f t="shared" si="0"/>
        <v>445484230</v>
      </c>
      <c r="H28" s="30" t="s">
        <v>419</v>
      </c>
    </row>
    <row r="29" spans="1:8" s="9" customFormat="1" ht="22.5">
      <c r="A29" s="28"/>
      <c r="B29" s="29"/>
      <c r="C29" s="28"/>
      <c r="D29" s="29"/>
      <c r="E29" s="30">
        <f>SUM(E25:E28)</f>
        <v>2194691987</v>
      </c>
      <c r="F29" s="30">
        <f t="shared" ref="F29:G29" si="6">SUM(F25:F28)</f>
        <v>0</v>
      </c>
      <c r="G29" s="30">
        <f t="shared" si="6"/>
        <v>2194691987</v>
      </c>
      <c r="H29" s="30">
        <f>G29</f>
        <v>2194691987</v>
      </c>
    </row>
    <row r="30" spans="1:8" ht="22.5">
      <c r="A30" s="1" t="s">
        <v>105</v>
      </c>
      <c r="B30" s="2" t="s">
        <v>106</v>
      </c>
      <c r="C30" s="1" t="s">
        <v>28</v>
      </c>
      <c r="D30" s="2" t="s">
        <v>29</v>
      </c>
      <c r="E30" s="3">
        <v>70413000</v>
      </c>
      <c r="F30" s="3">
        <v>0</v>
      </c>
      <c r="G30" s="3">
        <f t="shared" si="0"/>
        <v>70413000</v>
      </c>
    </row>
    <row r="31" spans="1:8" ht="22.5">
      <c r="A31" s="1" t="s">
        <v>107</v>
      </c>
      <c r="B31" s="2" t="s">
        <v>108</v>
      </c>
      <c r="C31" s="1" t="s">
        <v>28</v>
      </c>
      <c r="D31" s="2" t="s">
        <v>29</v>
      </c>
      <c r="E31" s="3">
        <v>132778800</v>
      </c>
      <c r="F31" s="3">
        <v>0</v>
      </c>
      <c r="G31" s="3">
        <f t="shared" si="0"/>
        <v>132778800</v>
      </c>
      <c r="H31" s="30" t="s">
        <v>418</v>
      </c>
    </row>
    <row r="32" spans="1:8" s="9" customFormat="1" ht="22.5">
      <c r="A32" s="28"/>
      <c r="B32" s="29"/>
      <c r="C32" s="28"/>
      <c r="D32" s="29"/>
      <c r="E32" s="30">
        <f>SUM(E30:E31)</f>
        <v>203191800</v>
      </c>
      <c r="F32" s="30">
        <f t="shared" ref="F32:G32" si="7">SUM(F30:F31)</f>
        <v>0</v>
      </c>
      <c r="G32" s="30">
        <f t="shared" si="7"/>
        <v>203191800</v>
      </c>
      <c r="H32" s="30">
        <f>G32</f>
        <v>203191800</v>
      </c>
    </row>
    <row r="33" spans="1:9" ht="22.5">
      <c r="A33" s="1" t="s">
        <v>107</v>
      </c>
      <c r="B33" s="2" t="s">
        <v>108</v>
      </c>
      <c r="C33" s="1" t="s">
        <v>30</v>
      </c>
      <c r="D33" s="2" t="s">
        <v>31</v>
      </c>
      <c r="E33" s="3">
        <v>783658317</v>
      </c>
      <c r="F33" s="3">
        <v>783658317</v>
      </c>
      <c r="G33" s="3">
        <f t="shared" si="0"/>
        <v>0</v>
      </c>
    </row>
    <row r="34" spans="1:9" ht="22.5">
      <c r="A34" s="1" t="s">
        <v>107</v>
      </c>
      <c r="B34" s="2" t="s">
        <v>108</v>
      </c>
      <c r="C34" s="1" t="s">
        <v>32</v>
      </c>
      <c r="D34" s="2" t="s">
        <v>33</v>
      </c>
      <c r="E34" s="3">
        <v>231891741</v>
      </c>
      <c r="F34" s="3">
        <v>231891741</v>
      </c>
      <c r="G34" s="3">
        <f t="shared" si="0"/>
        <v>0</v>
      </c>
    </row>
    <row r="35" spans="1:9" ht="22.5">
      <c r="A35" s="1" t="s">
        <v>107</v>
      </c>
      <c r="B35" s="2" t="s">
        <v>108</v>
      </c>
      <c r="C35" s="1" t="s">
        <v>34</v>
      </c>
      <c r="D35" s="2" t="s">
        <v>35</v>
      </c>
      <c r="E35" s="3">
        <v>228471000</v>
      </c>
      <c r="F35" s="3">
        <v>150471000</v>
      </c>
      <c r="G35" s="3">
        <f t="shared" si="0"/>
        <v>78000000</v>
      </c>
    </row>
    <row r="36" spans="1:9" ht="22.5">
      <c r="A36" s="1" t="s">
        <v>107</v>
      </c>
      <c r="B36" s="2" t="s">
        <v>108</v>
      </c>
      <c r="C36" s="1" t="s">
        <v>36</v>
      </c>
      <c r="D36" s="2" t="s">
        <v>37</v>
      </c>
      <c r="E36" s="3">
        <v>102000000</v>
      </c>
      <c r="F36" s="3">
        <v>102000000</v>
      </c>
      <c r="G36" s="3">
        <f t="shared" si="0"/>
        <v>0</v>
      </c>
      <c r="H36" s="12" t="s">
        <v>417</v>
      </c>
      <c r="I36" s="12" t="s">
        <v>417</v>
      </c>
    </row>
    <row r="37" spans="1:9" s="9" customFormat="1" ht="22.5">
      <c r="A37" s="10"/>
      <c r="B37" s="11"/>
      <c r="C37" s="10"/>
      <c r="D37" s="11"/>
      <c r="E37" s="12">
        <f>SUM(E33:E36)</f>
        <v>1346021058</v>
      </c>
      <c r="F37" s="12">
        <f t="shared" ref="F37:G37" si="8">SUM(F33:F36)</f>
        <v>1268021058</v>
      </c>
      <c r="G37" s="12">
        <f t="shared" si="8"/>
        <v>78000000</v>
      </c>
      <c r="H37" s="12">
        <f>G37</f>
        <v>78000000</v>
      </c>
      <c r="I37" s="12">
        <f>H37+H50</f>
        <v>78000000</v>
      </c>
    </row>
    <row r="38" spans="1:9" ht="22.5">
      <c r="A38" s="1" t="s">
        <v>107</v>
      </c>
      <c r="B38" s="2" t="s">
        <v>108</v>
      </c>
      <c r="C38" s="1" t="s">
        <v>38</v>
      </c>
      <c r="D38" s="2" t="s">
        <v>39</v>
      </c>
      <c r="E38" s="3">
        <v>361517302</v>
      </c>
      <c r="F38" s="3">
        <v>361517302</v>
      </c>
      <c r="G38" s="3">
        <f t="shared" si="0"/>
        <v>0</v>
      </c>
      <c r="H38" s="12" t="s">
        <v>415</v>
      </c>
      <c r="I38" s="4">
        <f>H37+H39+H43+H45+H48+H50</f>
        <v>394284739</v>
      </c>
    </row>
    <row r="39" spans="1:9" s="9" customFormat="1" ht="22.5">
      <c r="A39" s="10"/>
      <c r="B39" s="11"/>
      <c r="C39" s="10"/>
      <c r="D39" s="11"/>
      <c r="E39" s="12">
        <f>SUM(E38)</f>
        <v>361517302</v>
      </c>
      <c r="F39" s="12">
        <f t="shared" ref="F39:G39" si="9">SUM(F38)</f>
        <v>361517302</v>
      </c>
      <c r="G39" s="12">
        <f t="shared" si="9"/>
        <v>0</v>
      </c>
      <c r="H39" s="12">
        <f>G39</f>
        <v>0</v>
      </c>
    </row>
    <row r="40" spans="1:9" ht="22.5">
      <c r="A40" s="1" t="s">
        <v>107</v>
      </c>
      <c r="B40" s="2" t="s">
        <v>108</v>
      </c>
      <c r="C40" s="1" t="s">
        <v>40</v>
      </c>
      <c r="D40" s="2" t="s">
        <v>41</v>
      </c>
      <c r="E40" s="3">
        <v>46712022</v>
      </c>
      <c r="F40" s="3">
        <v>46712022</v>
      </c>
      <c r="G40" s="3">
        <f t="shared" si="0"/>
        <v>0</v>
      </c>
    </row>
    <row r="41" spans="1:9" ht="22.5">
      <c r="A41" s="1" t="s">
        <v>107</v>
      </c>
      <c r="B41" s="2" t="s">
        <v>108</v>
      </c>
      <c r="C41" s="1" t="s">
        <v>42</v>
      </c>
      <c r="D41" s="2" t="s">
        <v>43</v>
      </c>
      <c r="E41" s="3">
        <v>311413473</v>
      </c>
      <c r="F41" s="3">
        <v>311413473</v>
      </c>
      <c r="G41" s="3">
        <f t="shared" si="0"/>
        <v>0</v>
      </c>
    </row>
    <row r="42" spans="1:9" ht="22.5">
      <c r="A42" s="1" t="s">
        <v>107</v>
      </c>
      <c r="B42" s="2" t="s">
        <v>108</v>
      </c>
      <c r="C42" s="1" t="s">
        <v>44</v>
      </c>
      <c r="D42" s="2" t="s">
        <v>45</v>
      </c>
      <c r="E42" s="3">
        <v>148484913</v>
      </c>
      <c r="F42" s="3">
        <v>134630610</v>
      </c>
      <c r="G42" s="3">
        <f t="shared" si="0"/>
        <v>13854303</v>
      </c>
      <c r="H42" s="12" t="s">
        <v>410</v>
      </c>
    </row>
    <row r="43" spans="1:9" s="9" customFormat="1" ht="22.5">
      <c r="A43" s="10"/>
      <c r="B43" s="11"/>
      <c r="C43" s="10"/>
      <c r="D43" s="11"/>
      <c r="E43" s="12">
        <f>SUM(E40:E42)</f>
        <v>506610408</v>
      </c>
      <c r="F43" s="12">
        <f t="shared" ref="F43:G43" si="10">SUM(F40:F42)</f>
        <v>492756105</v>
      </c>
      <c r="G43" s="12">
        <f t="shared" si="10"/>
        <v>13854303</v>
      </c>
      <c r="H43" s="12">
        <f>G43</f>
        <v>13854303</v>
      </c>
      <c r="I43" s="4"/>
    </row>
    <row r="44" spans="1:9" ht="22.5">
      <c r="A44" s="1" t="s">
        <v>107</v>
      </c>
      <c r="B44" s="2" t="s">
        <v>108</v>
      </c>
      <c r="C44" s="1" t="s">
        <v>46</v>
      </c>
      <c r="D44" s="2" t="s">
        <v>47</v>
      </c>
      <c r="E44" s="3">
        <v>129119522</v>
      </c>
      <c r="F44" s="3">
        <v>129119522</v>
      </c>
      <c r="G44" s="3">
        <f t="shared" si="0"/>
        <v>0</v>
      </c>
      <c r="H44" s="12" t="s">
        <v>416</v>
      </c>
    </row>
    <row r="45" spans="1:9" s="9" customFormat="1" ht="22.5">
      <c r="A45" s="10"/>
      <c r="B45" s="11"/>
      <c r="C45" s="10"/>
      <c r="D45" s="11"/>
      <c r="E45" s="12">
        <f>SUM(E44)</f>
        <v>129119522</v>
      </c>
      <c r="F45" s="12">
        <f t="shared" ref="F45:G45" si="11">SUM(F44)</f>
        <v>129119522</v>
      </c>
      <c r="G45" s="12">
        <f t="shared" si="11"/>
        <v>0</v>
      </c>
      <c r="H45" s="12">
        <f>G45</f>
        <v>0</v>
      </c>
    </row>
    <row r="46" spans="1:9" ht="22.5">
      <c r="A46" s="1" t="s">
        <v>107</v>
      </c>
      <c r="B46" s="2" t="s">
        <v>108</v>
      </c>
      <c r="C46" s="1" t="s">
        <v>48</v>
      </c>
      <c r="D46" s="2" t="s">
        <v>49</v>
      </c>
      <c r="E46" s="3">
        <v>110917091</v>
      </c>
      <c r="F46" s="3">
        <v>0</v>
      </c>
      <c r="G46" s="3">
        <f t="shared" si="0"/>
        <v>110917091</v>
      </c>
    </row>
    <row r="47" spans="1:9" ht="22.5">
      <c r="A47" s="1" t="s">
        <v>107</v>
      </c>
      <c r="B47" s="2" t="s">
        <v>108</v>
      </c>
      <c r="C47" s="1" t="s">
        <v>50</v>
      </c>
      <c r="D47" s="2" t="s">
        <v>51</v>
      </c>
      <c r="E47" s="3">
        <v>191513345</v>
      </c>
      <c r="F47" s="3">
        <v>0</v>
      </c>
      <c r="G47" s="3">
        <f t="shared" si="0"/>
        <v>191513345</v>
      </c>
      <c r="H47" s="3" t="s">
        <v>411</v>
      </c>
    </row>
    <row r="48" spans="1:9" s="9" customFormat="1" ht="22.5">
      <c r="A48" s="10"/>
      <c r="B48" s="11"/>
      <c r="C48" s="10"/>
      <c r="D48" s="11"/>
      <c r="E48" s="12">
        <f>SUM(E46:E47)</f>
        <v>302430436</v>
      </c>
      <c r="F48" s="12">
        <f t="shared" ref="F48:G48" si="12">SUM(F46:F47)</f>
        <v>0</v>
      </c>
      <c r="G48" s="12">
        <f t="shared" si="12"/>
        <v>302430436</v>
      </c>
      <c r="H48" s="12">
        <f>G48</f>
        <v>302430436</v>
      </c>
    </row>
    <row r="49" spans="1:8" ht="22.5">
      <c r="A49" s="1" t="s">
        <v>107</v>
      </c>
      <c r="B49" s="2" t="s">
        <v>108</v>
      </c>
      <c r="C49" s="1" t="s">
        <v>52</v>
      </c>
      <c r="D49" s="2" t="s">
        <v>53</v>
      </c>
      <c r="E49" s="3">
        <v>6035400</v>
      </c>
      <c r="F49" s="3">
        <v>6035400</v>
      </c>
      <c r="G49" s="3">
        <f t="shared" si="0"/>
        <v>0</v>
      </c>
      <c r="H49" s="2" t="s">
        <v>398</v>
      </c>
    </row>
    <row r="50" spans="1:8" s="9" customFormat="1" ht="22.5">
      <c r="A50" s="10"/>
      <c r="B50" s="11"/>
      <c r="C50" s="10"/>
      <c r="D50" s="11"/>
      <c r="E50" s="12">
        <f>SUM(E49)</f>
        <v>6035400</v>
      </c>
      <c r="F50" s="12">
        <f t="shared" ref="F50:H50" si="13">SUM(F49)</f>
        <v>6035400</v>
      </c>
      <c r="G50" s="12">
        <f t="shared" si="13"/>
        <v>0</v>
      </c>
      <c r="H50" s="12">
        <f t="shared" si="13"/>
        <v>0</v>
      </c>
    </row>
    <row r="51" spans="1:8" ht="22.5">
      <c r="A51" s="1" t="s">
        <v>105</v>
      </c>
      <c r="B51" s="2" t="s">
        <v>106</v>
      </c>
      <c r="C51" s="1" t="s">
        <v>56</v>
      </c>
      <c r="D51" s="2" t="s">
        <v>57</v>
      </c>
      <c r="E51" s="3">
        <v>57371461</v>
      </c>
      <c r="F51" s="3">
        <v>0</v>
      </c>
      <c r="G51" s="3">
        <f t="shared" si="0"/>
        <v>57371461</v>
      </c>
    </row>
    <row r="52" spans="1:8" ht="22.5">
      <c r="A52" s="1" t="s">
        <v>107</v>
      </c>
      <c r="B52" s="2" t="s">
        <v>108</v>
      </c>
      <c r="C52" s="1" t="s">
        <v>56</v>
      </c>
      <c r="D52" s="2" t="s">
        <v>57</v>
      </c>
      <c r="E52" s="3">
        <v>12398000</v>
      </c>
      <c r="F52" s="3">
        <v>0</v>
      </c>
      <c r="G52" s="3">
        <f t="shared" si="0"/>
        <v>12398000</v>
      </c>
      <c r="H52" s="2" t="s">
        <v>255</v>
      </c>
    </row>
    <row r="53" spans="1:8" s="9" customFormat="1" ht="22.5">
      <c r="A53" s="13"/>
      <c r="B53" s="14"/>
      <c r="C53" s="13"/>
      <c r="D53" s="14"/>
      <c r="E53" s="15">
        <f>SUM(E51:E52)</f>
        <v>69769461</v>
      </c>
      <c r="F53" s="15">
        <f t="shared" ref="F53:G53" si="14">SUM(F51:F52)</f>
        <v>0</v>
      </c>
      <c r="G53" s="15">
        <f t="shared" si="14"/>
        <v>69769461</v>
      </c>
      <c r="H53" s="15">
        <f>G53</f>
        <v>69769461</v>
      </c>
    </row>
    <row r="54" spans="1:8" ht="22.5">
      <c r="A54" s="1" t="s">
        <v>105</v>
      </c>
      <c r="B54" s="2" t="s">
        <v>106</v>
      </c>
      <c r="C54" s="1" t="s">
        <v>58</v>
      </c>
      <c r="D54" s="2" t="s">
        <v>59</v>
      </c>
      <c r="E54" s="3">
        <v>980240883</v>
      </c>
      <c r="F54" s="3">
        <v>0</v>
      </c>
      <c r="G54" s="3">
        <f t="shared" si="0"/>
        <v>980240883</v>
      </c>
    </row>
    <row r="55" spans="1:8" ht="22.5">
      <c r="A55" s="1" t="s">
        <v>107</v>
      </c>
      <c r="B55" s="2" t="s">
        <v>108</v>
      </c>
      <c r="C55" s="1" t="s">
        <v>58</v>
      </c>
      <c r="D55" s="2" t="s">
        <v>59</v>
      </c>
      <c r="E55" s="3">
        <v>903381344</v>
      </c>
      <c r="F55" s="3">
        <v>8400000</v>
      </c>
      <c r="G55" s="3">
        <f t="shared" si="0"/>
        <v>894981344</v>
      </c>
    </row>
    <row r="56" spans="1:8" ht="22.5">
      <c r="A56" s="1" t="s">
        <v>105</v>
      </c>
      <c r="B56" s="2" t="s">
        <v>106</v>
      </c>
      <c r="C56" s="1" t="s">
        <v>60</v>
      </c>
      <c r="D56" s="2" t="s">
        <v>61</v>
      </c>
      <c r="E56" s="3">
        <v>10000000</v>
      </c>
      <c r="F56" s="3">
        <v>0</v>
      </c>
      <c r="G56" s="3">
        <f t="shared" si="0"/>
        <v>10000000</v>
      </c>
    </row>
    <row r="57" spans="1:8" ht="22.5">
      <c r="A57" s="1" t="s">
        <v>107</v>
      </c>
      <c r="B57" s="2" t="s">
        <v>108</v>
      </c>
      <c r="C57" s="1" t="s">
        <v>60</v>
      </c>
      <c r="D57" s="2" t="s">
        <v>61</v>
      </c>
      <c r="E57" s="3">
        <v>30000000</v>
      </c>
      <c r="F57" s="3">
        <v>10000000</v>
      </c>
      <c r="G57" s="3">
        <f t="shared" si="0"/>
        <v>20000000</v>
      </c>
      <c r="H57" s="2" t="s">
        <v>250</v>
      </c>
    </row>
    <row r="58" spans="1:8" s="9" customFormat="1" ht="22.5">
      <c r="A58" s="16"/>
      <c r="B58" s="17"/>
      <c r="C58" s="16"/>
      <c r="D58" s="17"/>
      <c r="E58" s="18">
        <f>SUM(E54:E57)</f>
        <v>1923622227</v>
      </c>
      <c r="F58" s="18">
        <f t="shared" ref="F58:G58" si="15">SUM(F54:F57)</f>
        <v>18400000</v>
      </c>
      <c r="G58" s="18">
        <f t="shared" si="15"/>
        <v>1905222227</v>
      </c>
      <c r="H58" s="18">
        <f>G58</f>
        <v>1905222227</v>
      </c>
    </row>
    <row r="59" spans="1:8" ht="22.5">
      <c r="A59" s="1" t="s">
        <v>105</v>
      </c>
      <c r="B59" s="2" t="s">
        <v>106</v>
      </c>
      <c r="C59" s="1" t="s">
        <v>66</v>
      </c>
      <c r="D59" s="2" t="s">
        <v>67</v>
      </c>
      <c r="E59" s="3">
        <v>1934915000</v>
      </c>
      <c r="F59" s="3">
        <v>0</v>
      </c>
      <c r="G59" s="3">
        <f t="shared" si="0"/>
        <v>1934915000</v>
      </c>
    </row>
    <row r="60" spans="1:8" ht="22.5">
      <c r="A60" s="1" t="s">
        <v>109</v>
      </c>
      <c r="B60" s="2" t="s">
        <v>110</v>
      </c>
      <c r="C60" s="1" t="s">
        <v>66</v>
      </c>
      <c r="D60" s="2" t="s">
        <v>67</v>
      </c>
      <c r="E60" s="3">
        <v>1623900000</v>
      </c>
      <c r="F60" s="3">
        <v>0</v>
      </c>
      <c r="G60" s="3">
        <f t="shared" si="0"/>
        <v>1623900000</v>
      </c>
    </row>
    <row r="61" spans="1:8" ht="22.5">
      <c r="A61" s="1" t="s">
        <v>107</v>
      </c>
      <c r="B61" s="2" t="s">
        <v>108</v>
      </c>
      <c r="C61" s="1" t="s">
        <v>68</v>
      </c>
      <c r="D61" s="2" t="s">
        <v>69</v>
      </c>
      <c r="E61" s="3">
        <v>155000000</v>
      </c>
      <c r="F61" s="3">
        <v>0</v>
      </c>
      <c r="G61" s="3">
        <f t="shared" si="0"/>
        <v>155000000</v>
      </c>
      <c r="H61" s="2" t="s">
        <v>252</v>
      </c>
    </row>
    <row r="62" spans="1:8" s="9" customFormat="1" ht="22.5">
      <c r="A62" s="22"/>
      <c r="B62" s="23"/>
      <c r="C62" s="22"/>
      <c r="D62" s="23"/>
      <c r="E62" s="24">
        <f>SUM(E59:E61)</f>
        <v>3713815000</v>
      </c>
      <c r="F62" s="24">
        <f t="shared" ref="F62:G62" si="16">SUM(F59:F61)</f>
        <v>0</v>
      </c>
      <c r="G62" s="24">
        <f t="shared" si="16"/>
        <v>3713815000</v>
      </c>
      <c r="H62" s="24">
        <f>G62</f>
        <v>3713815000</v>
      </c>
    </row>
    <row r="63" spans="1:8" ht="22.5">
      <c r="A63" s="1" t="s">
        <v>105</v>
      </c>
      <c r="B63" s="2" t="s">
        <v>106</v>
      </c>
      <c r="C63" s="1" t="s">
        <v>80</v>
      </c>
      <c r="D63" s="2" t="s">
        <v>81</v>
      </c>
      <c r="E63" s="3">
        <v>3000000</v>
      </c>
      <c r="F63" s="3">
        <v>0</v>
      </c>
      <c r="G63" s="3">
        <f t="shared" si="0"/>
        <v>3000000</v>
      </c>
    </row>
    <row r="64" spans="1:8" ht="22.5">
      <c r="A64" s="1" t="s">
        <v>107</v>
      </c>
      <c r="B64" s="2" t="s">
        <v>108</v>
      </c>
      <c r="C64" s="1" t="s">
        <v>80</v>
      </c>
      <c r="D64" s="2" t="s">
        <v>81</v>
      </c>
      <c r="E64" s="3">
        <v>63410700</v>
      </c>
      <c r="F64" s="3">
        <v>0</v>
      </c>
      <c r="G64" s="3">
        <f t="shared" si="0"/>
        <v>63410700</v>
      </c>
      <c r="H64" s="2" t="s">
        <v>253</v>
      </c>
    </row>
    <row r="65" spans="1:9" s="9" customFormat="1" ht="22.5">
      <c r="A65" s="25"/>
      <c r="B65" s="26"/>
      <c r="C65" s="25"/>
      <c r="D65" s="26"/>
      <c r="E65" s="27">
        <f>SUM(E63:E64)</f>
        <v>66410700</v>
      </c>
      <c r="F65" s="27">
        <f t="shared" ref="F65:G65" si="17">SUM(F63:F64)</f>
        <v>0</v>
      </c>
      <c r="G65" s="27">
        <f t="shared" si="17"/>
        <v>66410700</v>
      </c>
      <c r="H65" s="27">
        <f>G65</f>
        <v>66410700</v>
      </c>
    </row>
    <row r="66" spans="1:9" ht="22.5">
      <c r="A66" s="1" t="s">
        <v>105</v>
      </c>
      <c r="B66" s="2" t="s">
        <v>106</v>
      </c>
      <c r="C66" s="1" t="s">
        <v>82</v>
      </c>
      <c r="D66" s="2" t="s">
        <v>83</v>
      </c>
      <c r="E66" s="3">
        <v>13897666540</v>
      </c>
      <c r="F66" s="3">
        <v>0</v>
      </c>
      <c r="G66" s="3">
        <f t="shared" si="0"/>
        <v>13897666540</v>
      </c>
    </row>
    <row r="67" spans="1:9" ht="22.5">
      <c r="A67" s="1" t="s">
        <v>109</v>
      </c>
      <c r="B67" s="2" t="s">
        <v>110</v>
      </c>
      <c r="C67" s="1" t="s">
        <v>82</v>
      </c>
      <c r="D67" s="2" t="s">
        <v>83</v>
      </c>
      <c r="E67" s="3">
        <v>4095836666</v>
      </c>
      <c r="F67" s="3">
        <v>0</v>
      </c>
      <c r="G67" s="3">
        <f t="shared" si="0"/>
        <v>4095836666</v>
      </c>
    </row>
    <row r="68" spans="1:9" ht="22.5">
      <c r="A68" s="1" t="s">
        <v>107</v>
      </c>
      <c r="B68" s="2" t="s">
        <v>108</v>
      </c>
      <c r="C68" s="1" t="s">
        <v>82</v>
      </c>
      <c r="D68" s="2" t="s">
        <v>83</v>
      </c>
      <c r="E68" s="3">
        <v>23086170181</v>
      </c>
      <c r="F68" s="3">
        <v>363067089</v>
      </c>
      <c r="G68" s="3">
        <f t="shared" si="0"/>
        <v>22723103092</v>
      </c>
      <c r="H68" s="2" t="s">
        <v>254</v>
      </c>
    </row>
    <row r="69" spans="1:9" s="9" customFormat="1" ht="22.5">
      <c r="A69" s="28"/>
      <c r="B69" s="29"/>
      <c r="C69" s="28"/>
      <c r="D69" s="29"/>
      <c r="E69" s="30">
        <f>SUM(E66:E68)</f>
        <v>41079673387</v>
      </c>
      <c r="F69" s="30">
        <f t="shared" ref="F69:G69" si="18">SUM(F66:F68)</f>
        <v>363067089</v>
      </c>
      <c r="G69" s="30">
        <f t="shared" si="18"/>
        <v>40716606298</v>
      </c>
      <c r="H69" s="30">
        <f>G69</f>
        <v>40716606298</v>
      </c>
    </row>
    <row r="70" spans="1:9" ht="22.5">
      <c r="A70" s="1" t="s">
        <v>107</v>
      </c>
      <c r="B70" s="2" t="s">
        <v>108</v>
      </c>
      <c r="C70" s="1" t="s">
        <v>86</v>
      </c>
      <c r="D70" s="2" t="s">
        <v>87</v>
      </c>
      <c r="E70" s="3">
        <v>9393448</v>
      </c>
      <c r="F70" s="3">
        <v>0</v>
      </c>
      <c r="G70" s="3">
        <f t="shared" si="0"/>
        <v>9393448</v>
      </c>
    </row>
    <row r="71" spans="1:9" ht="22.5">
      <c r="A71" s="1" t="s">
        <v>107</v>
      </c>
      <c r="B71" s="2" t="s">
        <v>108</v>
      </c>
      <c r="C71" s="1" t="s">
        <v>88</v>
      </c>
      <c r="D71" s="2" t="s">
        <v>89</v>
      </c>
      <c r="E71" s="3">
        <v>51150000</v>
      </c>
      <c r="F71" s="3">
        <v>0</v>
      </c>
      <c r="G71" s="3">
        <f t="shared" si="0"/>
        <v>51150000</v>
      </c>
    </row>
    <row r="72" spans="1:9" ht="22.5">
      <c r="A72" s="1" t="s">
        <v>107</v>
      </c>
      <c r="B72" s="2" t="s">
        <v>108</v>
      </c>
      <c r="C72" s="1" t="s">
        <v>90</v>
      </c>
      <c r="D72" s="2" t="s">
        <v>91</v>
      </c>
      <c r="E72" s="3">
        <v>495000</v>
      </c>
      <c r="F72" s="3">
        <v>0</v>
      </c>
      <c r="G72" s="3">
        <f t="shared" si="0"/>
        <v>495000</v>
      </c>
    </row>
    <row r="73" spans="1:9" ht="22.5">
      <c r="A73" s="1" t="s">
        <v>107</v>
      </c>
      <c r="B73" s="2" t="s">
        <v>108</v>
      </c>
      <c r="C73" s="1" t="s">
        <v>92</v>
      </c>
      <c r="D73" s="2" t="s">
        <v>93</v>
      </c>
      <c r="E73" s="3">
        <v>103300000</v>
      </c>
      <c r="F73" s="3">
        <v>0</v>
      </c>
      <c r="G73" s="3">
        <f t="shared" si="0"/>
        <v>103300000</v>
      </c>
      <c r="H73" s="2" t="s">
        <v>255</v>
      </c>
      <c r="I73" s="2" t="s">
        <v>256</v>
      </c>
    </row>
    <row r="74" spans="1:9" s="9" customFormat="1" ht="22.5">
      <c r="A74" s="31"/>
      <c r="B74" s="32"/>
      <c r="C74" s="31"/>
      <c r="D74" s="32"/>
      <c r="E74" s="33">
        <f>SUM(E70:E73)</f>
        <v>164338448</v>
      </c>
      <c r="F74" s="33">
        <f t="shared" ref="F74:G74" si="19">SUM(F70:F73)</f>
        <v>0</v>
      </c>
      <c r="G74" s="33">
        <f t="shared" si="19"/>
        <v>164338448</v>
      </c>
      <c r="H74" s="33">
        <f>G74</f>
        <v>164338448</v>
      </c>
      <c r="I74" s="33">
        <f>H74+H53</f>
        <v>234107909</v>
      </c>
    </row>
    <row r="75" spans="1:9" ht="22.5">
      <c r="A75" s="1" t="s">
        <v>105</v>
      </c>
      <c r="B75" s="2" t="s">
        <v>106</v>
      </c>
      <c r="C75" s="1" t="s">
        <v>94</v>
      </c>
      <c r="D75" s="2" t="s">
        <v>95</v>
      </c>
      <c r="E75" s="3">
        <v>170421400</v>
      </c>
      <c r="F75" s="3">
        <v>0</v>
      </c>
      <c r="G75" s="3">
        <f t="shared" si="0"/>
        <v>170421400</v>
      </c>
    </row>
    <row r="76" spans="1:9" ht="22.5">
      <c r="A76" s="1" t="s">
        <v>109</v>
      </c>
      <c r="B76" s="2" t="s">
        <v>110</v>
      </c>
      <c r="C76" s="1" t="s">
        <v>94</v>
      </c>
      <c r="D76" s="2" t="s">
        <v>95</v>
      </c>
      <c r="E76" s="3">
        <v>4000000</v>
      </c>
      <c r="F76" s="3">
        <v>0</v>
      </c>
      <c r="G76" s="3">
        <f t="shared" si="0"/>
        <v>4000000</v>
      </c>
    </row>
    <row r="77" spans="1:9" ht="22.5">
      <c r="A77" s="1" t="s">
        <v>107</v>
      </c>
      <c r="B77" s="2" t="s">
        <v>108</v>
      </c>
      <c r="C77" s="1" t="s">
        <v>94</v>
      </c>
      <c r="D77" s="2" t="s">
        <v>95</v>
      </c>
      <c r="E77" s="3">
        <v>401330848</v>
      </c>
      <c r="F77" s="3">
        <v>0</v>
      </c>
      <c r="G77" s="3">
        <f t="shared" si="0"/>
        <v>401330848</v>
      </c>
    </row>
    <row r="78" spans="1:9" ht="22.5">
      <c r="A78" s="1" t="s">
        <v>105</v>
      </c>
      <c r="B78" s="2" t="s">
        <v>106</v>
      </c>
      <c r="C78" s="1" t="s">
        <v>96</v>
      </c>
      <c r="D78" s="2" t="s">
        <v>97</v>
      </c>
      <c r="E78" s="3">
        <v>4195960379</v>
      </c>
      <c r="F78" s="3">
        <v>0</v>
      </c>
      <c r="G78" s="3">
        <f t="shared" si="0"/>
        <v>4195960379</v>
      </c>
    </row>
    <row r="79" spans="1:9" ht="22.5">
      <c r="A79" s="1" t="s">
        <v>109</v>
      </c>
      <c r="B79" s="2" t="s">
        <v>110</v>
      </c>
      <c r="C79" s="1" t="s">
        <v>96</v>
      </c>
      <c r="D79" s="2" t="s">
        <v>97</v>
      </c>
      <c r="E79" s="3">
        <v>1241325000</v>
      </c>
      <c r="F79" s="3">
        <v>0</v>
      </c>
      <c r="G79" s="3">
        <f t="shared" si="0"/>
        <v>1241325000</v>
      </c>
    </row>
    <row r="80" spans="1:9" ht="22.5">
      <c r="A80" s="1" t="s">
        <v>107</v>
      </c>
      <c r="B80" s="2" t="s">
        <v>108</v>
      </c>
      <c r="C80" s="1" t="s">
        <v>96</v>
      </c>
      <c r="D80" s="2" t="s">
        <v>97</v>
      </c>
      <c r="E80" s="3">
        <v>119712084546</v>
      </c>
      <c r="F80" s="3">
        <v>0</v>
      </c>
      <c r="G80" s="3">
        <f t="shared" si="0"/>
        <v>119712084546</v>
      </c>
    </row>
    <row r="81" spans="1:8" ht="22.5">
      <c r="A81" s="1" t="s">
        <v>107</v>
      </c>
      <c r="B81" s="2" t="s">
        <v>108</v>
      </c>
      <c r="C81" s="1" t="s">
        <v>100</v>
      </c>
      <c r="D81" s="2" t="s">
        <v>101</v>
      </c>
      <c r="E81" s="3">
        <v>53333332</v>
      </c>
      <c r="F81" s="3">
        <v>0</v>
      </c>
      <c r="G81" s="3">
        <f t="shared" si="0"/>
        <v>53333332</v>
      </c>
      <c r="H81" s="2" t="s">
        <v>258</v>
      </c>
    </row>
    <row r="82" spans="1:8" s="9" customFormat="1" ht="22.5">
      <c r="A82" s="34"/>
      <c r="B82" s="35"/>
      <c r="C82" s="34"/>
      <c r="D82" s="35"/>
      <c r="E82" s="36">
        <f>SUM(E75:E81)</f>
        <v>125778455505</v>
      </c>
      <c r="F82" s="36">
        <f t="shared" ref="F82:G82" si="20">SUM(F75:F81)</f>
        <v>0</v>
      </c>
      <c r="G82" s="36">
        <f t="shared" si="20"/>
        <v>125778455505</v>
      </c>
      <c r="H82" s="36">
        <f>G82</f>
        <v>125778455505</v>
      </c>
    </row>
    <row r="83" spans="1:8" ht="22.5">
      <c r="A83" s="1" t="s">
        <v>107</v>
      </c>
      <c r="B83" s="2" t="s">
        <v>108</v>
      </c>
      <c r="C83" s="1" t="s">
        <v>102</v>
      </c>
      <c r="D83" s="2" t="s">
        <v>103</v>
      </c>
      <c r="E83" s="3">
        <v>46800012948</v>
      </c>
      <c r="F83" s="3">
        <v>0</v>
      </c>
      <c r="G83" s="3">
        <f t="shared" si="0"/>
        <v>46800012948</v>
      </c>
      <c r="H83" s="2" t="s">
        <v>259</v>
      </c>
    </row>
    <row r="84" spans="1:8" s="9" customFormat="1" ht="22.5">
      <c r="A84" s="37"/>
      <c r="B84" s="38"/>
      <c r="C84" s="37"/>
      <c r="D84" s="38"/>
      <c r="E84" s="39">
        <f>SUM(E83)</f>
        <v>46800012948</v>
      </c>
      <c r="F84" s="39">
        <f t="shared" ref="F84:G84" si="21">SUM(F83)</f>
        <v>0</v>
      </c>
      <c r="G84" s="39">
        <f t="shared" si="21"/>
        <v>46800012948</v>
      </c>
      <c r="H84" s="39">
        <f>G84</f>
        <v>46800012948</v>
      </c>
    </row>
    <row r="85" spans="1:8" ht="22.5">
      <c r="A85" s="1"/>
      <c r="B85" s="2"/>
      <c r="C85" s="1"/>
      <c r="D85" s="2"/>
      <c r="E85" s="3"/>
      <c r="F85" s="3"/>
      <c r="G85" s="3">
        <f>SUM(G84,G82,G74,G69,G65,G62,G58,G53,G50,G32)</f>
        <v>219417822387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4"/>
  <sheetViews>
    <sheetView rightToLeft="1" topLeftCell="A360" workbookViewId="0">
      <selection activeCell="I327" sqref="I327"/>
    </sheetView>
  </sheetViews>
  <sheetFormatPr defaultRowHeight="14.25"/>
  <cols>
    <col min="4" max="4" width="31.75" customWidth="1"/>
    <col min="5" max="5" width="15.625" customWidth="1"/>
    <col min="6" max="6" width="20.125" customWidth="1"/>
    <col min="7" max="7" width="20.125" style="5" customWidth="1"/>
    <col min="8" max="8" width="20.875" customWidth="1"/>
    <col min="9" max="9" width="17.75" bestFit="1" customWidth="1"/>
  </cols>
  <sheetData>
    <row r="1" spans="1:7" ht="22.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104</v>
      </c>
    </row>
    <row r="2" spans="1:7" ht="22.5">
      <c r="A2" s="1" t="s">
        <v>111</v>
      </c>
      <c r="B2" s="2" t="s">
        <v>112</v>
      </c>
      <c r="C2" s="1" t="s">
        <v>6</v>
      </c>
      <c r="D2" s="2" t="s">
        <v>7</v>
      </c>
      <c r="E2" s="3">
        <v>4555098646</v>
      </c>
      <c r="F2" s="3">
        <v>0</v>
      </c>
      <c r="G2" s="3">
        <f>E2-F2</f>
        <v>4555098646</v>
      </c>
    </row>
    <row r="3" spans="1:7" ht="22.5">
      <c r="A3" s="1" t="s">
        <v>113</v>
      </c>
      <c r="B3" s="2" t="s">
        <v>114</v>
      </c>
      <c r="C3" s="1" t="s">
        <v>6</v>
      </c>
      <c r="D3" s="2" t="s">
        <v>7</v>
      </c>
      <c r="E3" s="3">
        <v>3047483664</v>
      </c>
      <c r="F3" s="3">
        <v>0</v>
      </c>
      <c r="G3" s="3">
        <f t="shared" ref="G3:G66" si="0">E3-F3</f>
        <v>3047483664</v>
      </c>
    </row>
    <row r="4" spans="1:7" ht="22.5">
      <c r="A4" s="1" t="s">
        <v>115</v>
      </c>
      <c r="B4" s="2" t="s">
        <v>116</v>
      </c>
      <c r="C4" s="1" t="s">
        <v>6</v>
      </c>
      <c r="D4" s="2" t="s">
        <v>7</v>
      </c>
      <c r="E4" s="3">
        <v>1391887584</v>
      </c>
      <c r="F4" s="3">
        <v>0</v>
      </c>
      <c r="G4" s="3">
        <f t="shared" si="0"/>
        <v>1391887584</v>
      </c>
    </row>
    <row r="5" spans="1:7" ht="22.5">
      <c r="A5" s="1" t="s">
        <v>117</v>
      </c>
      <c r="B5" s="2" t="s">
        <v>118</v>
      </c>
      <c r="C5" s="1" t="s">
        <v>6</v>
      </c>
      <c r="D5" s="2" t="s">
        <v>7</v>
      </c>
      <c r="E5" s="3">
        <v>1545270770</v>
      </c>
      <c r="F5" s="3">
        <v>0</v>
      </c>
      <c r="G5" s="3">
        <f t="shared" si="0"/>
        <v>1545270770</v>
      </c>
    </row>
    <row r="6" spans="1:7" ht="22.5">
      <c r="A6" s="1" t="s">
        <v>119</v>
      </c>
      <c r="B6" s="2" t="s">
        <v>120</v>
      </c>
      <c r="C6" s="1" t="s">
        <v>6</v>
      </c>
      <c r="D6" s="2" t="s">
        <v>7</v>
      </c>
      <c r="E6" s="3">
        <v>2103698116</v>
      </c>
      <c r="F6" s="3">
        <v>0</v>
      </c>
      <c r="G6" s="3">
        <f t="shared" si="0"/>
        <v>2103698116</v>
      </c>
    </row>
    <row r="7" spans="1:7" ht="22.5">
      <c r="A7" s="1" t="s">
        <v>121</v>
      </c>
      <c r="B7" s="2" t="s">
        <v>122</v>
      </c>
      <c r="C7" s="1" t="s">
        <v>6</v>
      </c>
      <c r="D7" s="2" t="s">
        <v>7</v>
      </c>
      <c r="E7" s="3">
        <v>815207054</v>
      </c>
      <c r="F7" s="3">
        <v>0</v>
      </c>
      <c r="G7" s="3">
        <f t="shared" si="0"/>
        <v>815207054</v>
      </c>
    </row>
    <row r="8" spans="1:7" ht="22.5">
      <c r="A8" s="1" t="s">
        <v>123</v>
      </c>
      <c r="B8" s="2" t="s">
        <v>124</v>
      </c>
      <c r="C8" s="1" t="s">
        <v>6</v>
      </c>
      <c r="D8" s="2" t="s">
        <v>7</v>
      </c>
      <c r="E8" s="3">
        <v>1596400954</v>
      </c>
      <c r="F8" s="3">
        <v>0</v>
      </c>
      <c r="G8" s="3">
        <f t="shared" si="0"/>
        <v>1596400954</v>
      </c>
    </row>
    <row r="9" spans="1:7" ht="22.5">
      <c r="A9" s="1" t="s">
        <v>125</v>
      </c>
      <c r="B9" s="2" t="s">
        <v>126</v>
      </c>
      <c r="C9" s="1" t="s">
        <v>6</v>
      </c>
      <c r="D9" s="2" t="s">
        <v>7</v>
      </c>
      <c r="E9" s="3">
        <v>1364665868</v>
      </c>
      <c r="F9" s="3">
        <v>0</v>
      </c>
      <c r="G9" s="3">
        <f t="shared" si="0"/>
        <v>1364665868</v>
      </c>
    </row>
    <row r="10" spans="1:7" ht="22.5">
      <c r="A10" s="1" t="s">
        <v>127</v>
      </c>
      <c r="B10" s="2" t="s">
        <v>128</v>
      </c>
      <c r="C10" s="1" t="s">
        <v>6</v>
      </c>
      <c r="D10" s="2" t="s">
        <v>7</v>
      </c>
      <c r="E10" s="3">
        <v>1340737236</v>
      </c>
      <c r="F10" s="3">
        <v>0</v>
      </c>
      <c r="G10" s="3">
        <f t="shared" si="0"/>
        <v>1340737236</v>
      </c>
    </row>
    <row r="11" spans="1:7" ht="22.5">
      <c r="A11" s="1" t="s">
        <v>129</v>
      </c>
      <c r="B11" s="2" t="s">
        <v>130</v>
      </c>
      <c r="C11" s="1" t="s">
        <v>6</v>
      </c>
      <c r="D11" s="2" t="s">
        <v>7</v>
      </c>
      <c r="E11" s="3">
        <v>1920394891</v>
      </c>
      <c r="F11" s="3">
        <v>0</v>
      </c>
      <c r="G11" s="3">
        <f t="shared" si="0"/>
        <v>1920394891</v>
      </c>
    </row>
    <row r="12" spans="1:7" ht="22.5">
      <c r="A12" s="1" t="s">
        <v>131</v>
      </c>
      <c r="B12" s="2" t="s">
        <v>132</v>
      </c>
      <c r="C12" s="1" t="s">
        <v>6</v>
      </c>
      <c r="D12" s="2" t="s">
        <v>7</v>
      </c>
      <c r="E12" s="3">
        <v>1365122624</v>
      </c>
      <c r="F12" s="3">
        <v>0</v>
      </c>
      <c r="G12" s="3">
        <f t="shared" si="0"/>
        <v>1365122624</v>
      </c>
    </row>
    <row r="13" spans="1:7" ht="22.5">
      <c r="A13" s="1" t="s">
        <v>133</v>
      </c>
      <c r="B13" s="2" t="s">
        <v>134</v>
      </c>
      <c r="C13" s="1" t="s">
        <v>6</v>
      </c>
      <c r="D13" s="2" t="s">
        <v>7</v>
      </c>
      <c r="E13" s="3">
        <v>440351901</v>
      </c>
      <c r="F13" s="3">
        <v>0</v>
      </c>
      <c r="G13" s="3">
        <f t="shared" si="0"/>
        <v>440351901</v>
      </c>
    </row>
    <row r="14" spans="1:7" ht="22.5">
      <c r="A14" s="1" t="s">
        <v>135</v>
      </c>
      <c r="B14" s="2" t="s">
        <v>136</v>
      </c>
      <c r="C14" s="1" t="s">
        <v>6</v>
      </c>
      <c r="D14" s="2" t="s">
        <v>7</v>
      </c>
      <c r="E14" s="3">
        <v>1564226266</v>
      </c>
      <c r="F14" s="3">
        <v>0</v>
      </c>
      <c r="G14" s="3">
        <f t="shared" si="0"/>
        <v>1564226266</v>
      </c>
    </row>
    <row r="15" spans="1:7" ht="22.5">
      <c r="A15" s="1" t="s">
        <v>137</v>
      </c>
      <c r="B15" s="2" t="s">
        <v>138</v>
      </c>
      <c r="C15" s="1" t="s">
        <v>6</v>
      </c>
      <c r="D15" s="2" t="s">
        <v>7</v>
      </c>
      <c r="E15" s="3">
        <v>1414371594</v>
      </c>
      <c r="F15" s="3">
        <v>0</v>
      </c>
      <c r="G15" s="3">
        <f t="shared" si="0"/>
        <v>1414371594</v>
      </c>
    </row>
    <row r="16" spans="1:7" ht="22.5">
      <c r="A16" s="1" t="s">
        <v>139</v>
      </c>
      <c r="B16" s="2" t="s">
        <v>140</v>
      </c>
      <c r="C16" s="1" t="s">
        <v>6</v>
      </c>
      <c r="D16" s="2" t="s">
        <v>7</v>
      </c>
      <c r="E16" s="3">
        <v>994551092</v>
      </c>
      <c r="F16" s="3">
        <v>0</v>
      </c>
      <c r="G16" s="3">
        <f t="shared" si="0"/>
        <v>994551092</v>
      </c>
    </row>
    <row r="17" spans="1:7" ht="22.5">
      <c r="A17" s="1" t="s">
        <v>141</v>
      </c>
      <c r="B17" s="2" t="s">
        <v>142</v>
      </c>
      <c r="C17" s="1" t="s">
        <v>6</v>
      </c>
      <c r="D17" s="2" t="s">
        <v>7</v>
      </c>
      <c r="E17" s="3">
        <v>341536558</v>
      </c>
      <c r="F17" s="3">
        <v>0</v>
      </c>
      <c r="G17" s="3">
        <f t="shared" si="0"/>
        <v>341536558</v>
      </c>
    </row>
    <row r="18" spans="1:7" ht="22.5">
      <c r="A18" s="1" t="s">
        <v>143</v>
      </c>
      <c r="B18" s="2" t="s">
        <v>144</v>
      </c>
      <c r="C18" s="1" t="s">
        <v>6</v>
      </c>
      <c r="D18" s="2" t="s">
        <v>7</v>
      </c>
      <c r="E18" s="3">
        <v>343238229</v>
      </c>
      <c r="F18" s="3">
        <v>0</v>
      </c>
      <c r="G18" s="3">
        <f t="shared" si="0"/>
        <v>343238229</v>
      </c>
    </row>
    <row r="19" spans="1:7" ht="22.5">
      <c r="A19" s="1" t="s">
        <v>145</v>
      </c>
      <c r="B19" s="2" t="s">
        <v>146</v>
      </c>
      <c r="C19" s="1" t="s">
        <v>6</v>
      </c>
      <c r="D19" s="2" t="s">
        <v>7</v>
      </c>
      <c r="E19" s="3">
        <v>1689087564</v>
      </c>
      <c r="F19" s="3">
        <v>0</v>
      </c>
      <c r="G19" s="3">
        <f t="shared" si="0"/>
        <v>1689087564</v>
      </c>
    </row>
    <row r="20" spans="1:7" ht="22.5">
      <c r="A20" s="1" t="s">
        <v>147</v>
      </c>
      <c r="B20" s="2" t="s">
        <v>148</v>
      </c>
      <c r="C20" s="1" t="s">
        <v>6</v>
      </c>
      <c r="D20" s="2" t="s">
        <v>7</v>
      </c>
      <c r="E20" s="3">
        <v>1523724634</v>
      </c>
      <c r="F20" s="3">
        <v>0</v>
      </c>
      <c r="G20" s="3">
        <f t="shared" si="0"/>
        <v>1523724634</v>
      </c>
    </row>
    <row r="21" spans="1:7" ht="22.5">
      <c r="A21" s="1" t="s">
        <v>149</v>
      </c>
      <c r="B21" s="2" t="s">
        <v>150</v>
      </c>
      <c r="C21" s="1" t="s">
        <v>6</v>
      </c>
      <c r="D21" s="2" t="s">
        <v>7</v>
      </c>
      <c r="E21" s="3">
        <v>675277436</v>
      </c>
      <c r="F21" s="3">
        <v>0</v>
      </c>
      <c r="G21" s="3">
        <f t="shared" si="0"/>
        <v>675277436</v>
      </c>
    </row>
    <row r="22" spans="1:7" ht="22.5">
      <c r="A22" s="1" t="s">
        <v>151</v>
      </c>
      <c r="B22" s="2" t="s">
        <v>152</v>
      </c>
      <c r="C22" s="1" t="s">
        <v>6</v>
      </c>
      <c r="D22" s="2" t="s">
        <v>7</v>
      </c>
      <c r="E22" s="3">
        <v>666427193</v>
      </c>
      <c r="F22" s="3">
        <v>0</v>
      </c>
      <c r="G22" s="3">
        <f t="shared" si="0"/>
        <v>666427193</v>
      </c>
    </row>
    <row r="23" spans="1:7" ht="22.5">
      <c r="A23" s="1" t="s">
        <v>153</v>
      </c>
      <c r="B23" s="2" t="s">
        <v>154</v>
      </c>
      <c r="C23" s="1" t="s">
        <v>6</v>
      </c>
      <c r="D23" s="2" t="s">
        <v>7</v>
      </c>
      <c r="E23" s="3">
        <v>427758972</v>
      </c>
      <c r="F23" s="3">
        <v>0</v>
      </c>
      <c r="G23" s="3">
        <f t="shared" si="0"/>
        <v>427758972</v>
      </c>
    </row>
    <row r="24" spans="1:7" ht="22.5">
      <c r="A24" s="1" t="s">
        <v>155</v>
      </c>
      <c r="B24" s="2" t="s">
        <v>156</v>
      </c>
      <c r="C24" s="1" t="s">
        <v>6</v>
      </c>
      <c r="D24" s="2" t="s">
        <v>7</v>
      </c>
      <c r="E24" s="3">
        <v>614089771</v>
      </c>
      <c r="F24" s="3">
        <v>0</v>
      </c>
      <c r="G24" s="3">
        <f t="shared" si="0"/>
        <v>614089771</v>
      </c>
    </row>
    <row r="25" spans="1:7" ht="22.5">
      <c r="A25" s="1" t="s">
        <v>157</v>
      </c>
      <c r="B25" s="2" t="s">
        <v>158</v>
      </c>
      <c r="C25" s="1" t="s">
        <v>6</v>
      </c>
      <c r="D25" s="2" t="s">
        <v>7</v>
      </c>
      <c r="E25" s="3">
        <v>586568016</v>
      </c>
      <c r="F25" s="3">
        <v>0</v>
      </c>
      <c r="G25" s="3">
        <f t="shared" si="0"/>
        <v>586568016</v>
      </c>
    </row>
    <row r="26" spans="1:7" ht="22.5">
      <c r="A26" s="1" t="s">
        <v>159</v>
      </c>
      <c r="B26" s="2" t="s">
        <v>160</v>
      </c>
      <c r="C26" s="1" t="s">
        <v>6</v>
      </c>
      <c r="D26" s="2" t="s">
        <v>7</v>
      </c>
      <c r="E26" s="3">
        <v>589627413</v>
      </c>
      <c r="F26" s="3">
        <v>0</v>
      </c>
      <c r="G26" s="3">
        <f t="shared" si="0"/>
        <v>589627413</v>
      </c>
    </row>
    <row r="27" spans="1:7" ht="22.5">
      <c r="A27" s="1" t="s">
        <v>111</v>
      </c>
      <c r="B27" s="2" t="s">
        <v>112</v>
      </c>
      <c r="C27" s="1" t="s">
        <v>8</v>
      </c>
      <c r="D27" s="2" t="s">
        <v>9</v>
      </c>
      <c r="E27" s="3">
        <v>328449654</v>
      </c>
      <c r="F27" s="3">
        <v>0</v>
      </c>
      <c r="G27" s="3">
        <f t="shared" si="0"/>
        <v>328449654</v>
      </c>
    </row>
    <row r="28" spans="1:7" ht="22.5">
      <c r="A28" s="1" t="s">
        <v>113</v>
      </c>
      <c r="B28" s="2" t="s">
        <v>114</v>
      </c>
      <c r="C28" s="1" t="s">
        <v>8</v>
      </c>
      <c r="D28" s="2" t="s">
        <v>9</v>
      </c>
      <c r="E28" s="3">
        <v>40114896</v>
      </c>
      <c r="F28" s="3">
        <v>0</v>
      </c>
      <c r="G28" s="3">
        <f t="shared" si="0"/>
        <v>40114896</v>
      </c>
    </row>
    <row r="29" spans="1:7" ht="22.5">
      <c r="A29" s="1" t="s">
        <v>115</v>
      </c>
      <c r="B29" s="2" t="s">
        <v>116</v>
      </c>
      <c r="C29" s="1" t="s">
        <v>8</v>
      </c>
      <c r="D29" s="2" t="s">
        <v>9</v>
      </c>
      <c r="E29" s="3">
        <v>339385132</v>
      </c>
      <c r="F29" s="3">
        <v>23907468</v>
      </c>
      <c r="G29" s="3">
        <f t="shared" si="0"/>
        <v>315477664</v>
      </c>
    </row>
    <row r="30" spans="1:7" ht="22.5">
      <c r="A30" s="1" t="s">
        <v>117</v>
      </c>
      <c r="B30" s="2" t="s">
        <v>118</v>
      </c>
      <c r="C30" s="1" t="s">
        <v>8</v>
      </c>
      <c r="D30" s="2" t="s">
        <v>9</v>
      </c>
      <c r="E30" s="3">
        <v>4945155</v>
      </c>
      <c r="F30" s="3">
        <v>4945155</v>
      </c>
      <c r="G30" s="3">
        <f t="shared" si="0"/>
        <v>0</v>
      </c>
    </row>
    <row r="31" spans="1:7" ht="22.5">
      <c r="A31" s="1" t="s">
        <v>119</v>
      </c>
      <c r="B31" s="2" t="s">
        <v>120</v>
      </c>
      <c r="C31" s="1" t="s">
        <v>8</v>
      </c>
      <c r="D31" s="2" t="s">
        <v>9</v>
      </c>
      <c r="E31" s="3">
        <v>68146397</v>
      </c>
      <c r="F31" s="3">
        <v>0</v>
      </c>
      <c r="G31" s="3">
        <f t="shared" si="0"/>
        <v>68146397</v>
      </c>
    </row>
    <row r="32" spans="1:7" ht="22.5">
      <c r="A32" s="1" t="s">
        <v>121</v>
      </c>
      <c r="B32" s="2" t="s">
        <v>122</v>
      </c>
      <c r="C32" s="1" t="s">
        <v>8</v>
      </c>
      <c r="D32" s="2" t="s">
        <v>9</v>
      </c>
      <c r="E32" s="3">
        <v>116376519</v>
      </c>
      <c r="F32" s="3">
        <v>29432635</v>
      </c>
      <c r="G32" s="3">
        <f t="shared" si="0"/>
        <v>86943884</v>
      </c>
    </row>
    <row r="33" spans="1:7" ht="22.5">
      <c r="A33" s="1" t="s">
        <v>123</v>
      </c>
      <c r="B33" s="2" t="s">
        <v>124</v>
      </c>
      <c r="C33" s="1" t="s">
        <v>8</v>
      </c>
      <c r="D33" s="2" t="s">
        <v>9</v>
      </c>
      <c r="E33" s="3">
        <v>119130349</v>
      </c>
      <c r="F33" s="3">
        <v>18866375</v>
      </c>
      <c r="G33" s="3">
        <f t="shared" si="0"/>
        <v>100263974</v>
      </c>
    </row>
    <row r="34" spans="1:7" ht="22.5">
      <c r="A34" s="1" t="s">
        <v>125</v>
      </c>
      <c r="B34" s="2" t="s">
        <v>126</v>
      </c>
      <c r="C34" s="1" t="s">
        <v>8</v>
      </c>
      <c r="D34" s="2" t="s">
        <v>9</v>
      </c>
      <c r="E34" s="3">
        <v>123750884</v>
      </c>
      <c r="F34" s="3">
        <v>32143209</v>
      </c>
      <c r="G34" s="3">
        <f t="shared" si="0"/>
        <v>91607675</v>
      </c>
    </row>
    <row r="35" spans="1:7" ht="22.5">
      <c r="A35" s="1" t="s">
        <v>127</v>
      </c>
      <c r="B35" s="2" t="s">
        <v>128</v>
      </c>
      <c r="C35" s="1" t="s">
        <v>8</v>
      </c>
      <c r="D35" s="2" t="s">
        <v>9</v>
      </c>
      <c r="E35" s="3">
        <v>93079380</v>
      </c>
      <c r="F35" s="3">
        <v>0</v>
      </c>
      <c r="G35" s="3">
        <f t="shared" si="0"/>
        <v>93079380</v>
      </c>
    </row>
    <row r="36" spans="1:7" ht="22.5">
      <c r="A36" s="1" t="s">
        <v>129</v>
      </c>
      <c r="B36" s="2" t="s">
        <v>130</v>
      </c>
      <c r="C36" s="1" t="s">
        <v>8</v>
      </c>
      <c r="D36" s="2" t="s">
        <v>9</v>
      </c>
      <c r="E36" s="3">
        <v>206781144</v>
      </c>
      <c r="F36" s="3">
        <v>0</v>
      </c>
      <c r="G36" s="3">
        <f t="shared" si="0"/>
        <v>206781144</v>
      </c>
    </row>
    <row r="37" spans="1:7" ht="22.5">
      <c r="A37" s="1" t="s">
        <v>131</v>
      </c>
      <c r="B37" s="2" t="s">
        <v>132</v>
      </c>
      <c r="C37" s="1" t="s">
        <v>8</v>
      </c>
      <c r="D37" s="2" t="s">
        <v>9</v>
      </c>
      <c r="E37" s="3">
        <v>107709384</v>
      </c>
      <c r="F37" s="3">
        <v>0</v>
      </c>
      <c r="G37" s="3">
        <f t="shared" si="0"/>
        <v>107709384</v>
      </c>
    </row>
    <row r="38" spans="1:7" ht="22.5">
      <c r="A38" s="1" t="s">
        <v>135</v>
      </c>
      <c r="B38" s="2" t="s">
        <v>136</v>
      </c>
      <c r="C38" s="1" t="s">
        <v>8</v>
      </c>
      <c r="D38" s="2" t="s">
        <v>9</v>
      </c>
      <c r="E38" s="3">
        <v>137336000</v>
      </c>
      <c r="F38" s="3">
        <v>16786922</v>
      </c>
      <c r="G38" s="3">
        <f t="shared" si="0"/>
        <v>120549078</v>
      </c>
    </row>
    <row r="39" spans="1:7" ht="22.5">
      <c r="A39" s="1" t="s">
        <v>137</v>
      </c>
      <c r="B39" s="2" t="s">
        <v>138</v>
      </c>
      <c r="C39" s="1" t="s">
        <v>8</v>
      </c>
      <c r="D39" s="2" t="s">
        <v>9</v>
      </c>
      <c r="E39" s="3">
        <v>102023598</v>
      </c>
      <c r="F39" s="3">
        <v>15983213</v>
      </c>
      <c r="G39" s="3">
        <f t="shared" si="0"/>
        <v>86040385</v>
      </c>
    </row>
    <row r="40" spans="1:7" ht="22.5">
      <c r="A40" s="1" t="s">
        <v>139</v>
      </c>
      <c r="B40" s="2" t="s">
        <v>140</v>
      </c>
      <c r="C40" s="1" t="s">
        <v>8</v>
      </c>
      <c r="D40" s="2" t="s">
        <v>9</v>
      </c>
      <c r="E40" s="3">
        <v>99193753</v>
      </c>
      <c r="F40" s="3">
        <v>23388007</v>
      </c>
      <c r="G40" s="3">
        <f t="shared" si="0"/>
        <v>75805746</v>
      </c>
    </row>
    <row r="41" spans="1:7" ht="22.5">
      <c r="A41" s="1" t="s">
        <v>143</v>
      </c>
      <c r="B41" s="2" t="s">
        <v>144</v>
      </c>
      <c r="C41" s="1" t="s">
        <v>8</v>
      </c>
      <c r="D41" s="2" t="s">
        <v>9</v>
      </c>
      <c r="E41" s="3">
        <v>36137171</v>
      </c>
      <c r="F41" s="3">
        <v>23222468</v>
      </c>
      <c r="G41" s="3">
        <f t="shared" si="0"/>
        <v>12914703</v>
      </c>
    </row>
    <row r="42" spans="1:7" ht="22.5">
      <c r="A42" s="1" t="s">
        <v>145</v>
      </c>
      <c r="B42" s="2" t="s">
        <v>146</v>
      </c>
      <c r="C42" s="1" t="s">
        <v>8</v>
      </c>
      <c r="D42" s="2" t="s">
        <v>9</v>
      </c>
      <c r="E42" s="3">
        <v>79848219</v>
      </c>
      <c r="F42" s="3">
        <v>0</v>
      </c>
      <c r="G42" s="3">
        <f t="shared" si="0"/>
        <v>79848219</v>
      </c>
    </row>
    <row r="43" spans="1:7" ht="22.5">
      <c r="A43" s="1" t="s">
        <v>147</v>
      </c>
      <c r="B43" s="2" t="s">
        <v>148</v>
      </c>
      <c r="C43" s="1" t="s">
        <v>8</v>
      </c>
      <c r="D43" s="2" t="s">
        <v>9</v>
      </c>
      <c r="E43" s="3">
        <v>68582292</v>
      </c>
      <c r="F43" s="3">
        <v>0</v>
      </c>
      <c r="G43" s="3">
        <f t="shared" si="0"/>
        <v>68582292</v>
      </c>
    </row>
    <row r="44" spans="1:7" ht="22.5">
      <c r="A44" s="1" t="s">
        <v>149</v>
      </c>
      <c r="B44" s="2" t="s">
        <v>150</v>
      </c>
      <c r="C44" s="1" t="s">
        <v>8</v>
      </c>
      <c r="D44" s="2" t="s">
        <v>9</v>
      </c>
      <c r="E44" s="3">
        <v>36443414</v>
      </c>
      <c r="F44" s="3">
        <v>26736228</v>
      </c>
      <c r="G44" s="3">
        <f t="shared" si="0"/>
        <v>9707186</v>
      </c>
    </row>
    <row r="45" spans="1:7" ht="22.5">
      <c r="A45" s="1" t="s">
        <v>151</v>
      </c>
      <c r="B45" s="2" t="s">
        <v>152</v>
      </c>
      <c r="C45" s="1" t="s">
        <v>8</v>
      </c>
      <c r="D45" s="2" t="s">
        <v>9</v>
      </c>
      <c r="E45" s="3">
        <v>40531455</v>
      </c>
      <c r="F45" s="3">
        <v>0</v>
      </c>
      <c r="G45" s="3">
        <f t="shared" si="0"/>
        <v>40531455</v>
      </c>
    </row>
    <row r="46" spans="1:7" ht="22.5">
      <c r="A46" s="1" t="s">
        <v>155</v>
      </c>
      <c r="B46" s="2" t="s">
        <v>156</v>
      </c>
      <c r="C46" s="1" t="s">
        <v>8</v>
      </c>
      <c r="D46" s="2" t="s">
        <v>9</v>
      </c>
      <c r="E46" s="3">
        <v>62439324</v>
      </c>
      <c r="F46" s="3">
        <v>0</v>
      </c>
      <c r="G46" s="3">
        <f t="shared" si="0"/>
        <v>62439324</v>
      </c>
    </row>
    <row r="47" spans="1:7" ht="22.5">
      <c r="A47" s="1" t="s">
        <v>157</v>
      </c>
      <c r="B47" s="2" t="s">
        <v>158</v>
      </c>
      <c r="C47" s="1" t="s">
        <v>8</v>
      </c>
      <c r="D47" s="2" t="s">
        <v>9</v>
      </c>
      <c r="E47" s="3">
        <v>9912828</v>
      </c>
      <c r="F47" s="3">
        <v>0</v>
      </c>
      <c r="G47" s="3">
        <f t="shared" si="0"/>
        <v>9912828</v>
      </c>
    </row>
    <row r="48" spans="1:7" ht="22.5">
      <c r="A48" s="1" t="s">
        <v>159</v>
      </c>
      <c r="B48" s="2" t="s">
        <v>160</v>
      </c>
      <c r="C48" s="1" t="s">
        <v>8</v>
      </c>
      <c r="D48" s="2" t="s">
        <v>9</v>
      </c>
      <c r="E48" s="3">
        <v>4789523</v>
      </c>
      <c r="F48" s="3">
        <v>0</v>
      </c>
      <c r="G48" s="3">
        <f t="shared" si="0"/>
        <v>4789523</v>
      </c>
    </row>
    <row r="49" spans="1:7" ht="22.5">
      <c r="A49" s="1" t="s">
        <v>111</v>
      </c>
      <c r="B49" s="2" t="s">
        <v>112</v>
      </c>
      <c r="C49" s="1" t="s">
        <v>10</v>
      </c>
      <c r="D49" s="2" t="s">
        <v>11</v>
      </c>
      <c r="E49" s="3">
        <v>2758698005</v>
      </c>
      <c r="F49" s="3">
        <v>0</v>
      </c>
      <c r="G49" s="3">
        <f t="shared" si="0"/>
        <v>2758698005</v>
      </c>
    </row>
    <row r="50" spans="1:7" ht="22.5">
      <c r="A50" s="1" t="s">
        <v>113</v>
      </c>
      <c r="B50" s="2" t="s">
        <v>114</v>
      </c>
      <c r="C50" s="1" t="s">
        <v>10</v>
      </c>
      <c r="D50" s="2" t="s">
        <v>11</v>
      </c>
      <c r="E50" s="3">
        <v>2211608213</v>
      </c>
      <c r="F50" s="3">
        <v>0</v>
      </c>
      <c r="G50" s="3">
        <f t="shared" si="0"/>
        <v>2211608213</v>
      </c>
    </row>
    <row r="51" spans="1:7" ht="22.5">
      <c r="A51" s="1" t="s">
        <v>115</v>
      </c>
      <c r="B51" s="2" t="s">
        <v>116</v>
      </c>
      <c r="C51" s="1" t="s">
        <v>10</v>
      </c>
      <c r="D51" s="2" t="s">
        <v>11</v>
      </c>
      <c r="E51" s="3">
        <v>976768988</v>
      </c>
      <c r="F51" s="3">
        <v>0</v>
      </c>
      <c r="G51" s="3">
        <f t="shared" si="0"/>
        <v>976768988</v>
      </c>
    </row>
    <row r="52" spans="1:7" ht="22.5">
      <c r="A52" s="1" t="s">
        <v>117</v>
      </c>
      <c r="B52" s="2" t="s">
        <v>118</v>
      </c>
      <c r="C52" s="1" t="s">
        <v>10</v>
      </c>
      <c r="D52" s="2" t="s">
        <v>11</v>
      </c>
      <c r="E52" s="3">
        <v>1153406375</v>
      </c>
      <c r="F52" s="3">
        <v>0</v>
      </c>
      <c r="G52" s="3">
        <f t="shared" si="0"/>
        <v>1153406375</v>
      </c>
    </row>
    <row r="53" spans="1:7" ht="22.5">
      <c r="A53" s="1" t="s">
        <v>119</v>
      </c>
      <c r="B53" s="2" t="s">
        <v>120</v>
      </c>
      <c r="C53" s="1" t="s">
        <v>10</v>
      </c>
      <c r="D53" s="2" t="s">
        <v>11</v>
      </c>
      <c r="E53" s="3">
        <v>1713462386</v>
      </c>
      <c r="F53" s="3">
        <v>0</v>
      </c>
      <c r="G53" s="3">
        <f t="shared" si="0"/>
        <v>1713462386</v>
      </c>
    </row>
    <row r="54" spans="1:7" ht="22.5">
      <c r="A54" s="1" t="s">
        <v>121</v>
      </c>
      <c r="B54" s="2" t="s">
        <v>122</v>
      </c>
      <c r="C54" s="1" t="s">
        <v>10</v>
      </c>
      <c r="D54" s="2" t="s">
        <v>11</v>
      </c>
      <c r="E54" s="3">
        <v>487864272</v>
      </c>
      <c r="F54" s="3">
        <v>0</v>
      </c>
      <c r="G54" s="3">
        <f t="shared" si="0"/>
        <v>487864272</v>
      </c>
    </row>
    <row r="55" spans="1:7" ht="22.5">
      <c r="A55" s="1" t="s">
        <v>123</v>
      </c>
      <c r="B55" s="2" t="s">
        <v>124</v>
      </c>
      <c r="C55" s="1" t="s">
        <v>10</v>
      </c>
      <c r="D55" s="2" t="s">
        <v>11</v>
      </c>
      <c r="E55" s="3">
        <v>1197790985</v>
      </c>
      <c r="F55" s="3">
        <v>0</v>
      </c>
      <c r="G55" s="3">
        <f t="shared" si="0"/>
        <v>1197790985</v>
      </c>
    </row>
    <row r="56" spans="1:7" ht="22.5">
      <c r="A56" s="1" t="s">
        <v>125</v>
      </c>
      <c r="B56" s="2" t="s">
        <v>126</v>
      </c>
      <c r="C56" s="1" t="s">
        <v>10</v>
      </c>
      <c r="D56" s="2" t="s">
        <v>11</v>
      </c>
      <c r="E56" s="3">
        <v>1132238944</v>
      </c>
      <c r="F56" s="3">
        <v>0</v>
      </c>
      <c r="G56" s="3">
        <f t="shared" si="0"/>
        <v>1132238944</v>
      </c>
    </row>
    <row r="57" spans="1:7" ht="22.5">
      <c r="A57" s="1" t="s">
        <v>127</v>
      </c>
      <c r="B57" s="2" t="s">
        <v>128</v>
      </c>
      <c r="C57" s="1" t="s">
        <v>10</v>
      </c>
      <c r="D57" s="2" t="s">
        <v>11</v>
      </c>
      <c r="E57" s="3">
        <v>1091328237</v>
      </c>
      <c r="F57" s="3">
        <v>0</v>
      </c>
      <c r="G57" s="3">
        <f t="shared" si="0"/>
        <v>1091328237</v>
      </c>
    </row>
    <row r="58" spans="1:7" ht="22.5">
      <c r="A58" s="1" t="s">
        <v>129</v>
      </c>
      <c r="B58" s="2" t="s">
        <v>130</v>
      </c>
      <c r="C58" s="1" t="s">
        <v>10</v>
      </c>
      <c r="D58" s="2" t="s">
        <v>11</v>
      </c>
      <c r="E58" s="3">
        <v>1325215311</v>
      </c>
      <c r="F58" s="3">
        <v>0</v>
      </c>
      <c r="G58" s="3">
        <f t="shared" si="0"/>
        <v>1325215311</v>
      </c>
    </row>
    <row r="59" spans="1:7" ht="22.5">
      <c r="A59" s="1" t="s">
        <v>131</v>
      </c>
      <c r="B59" s="2" t="s">
        <v>132</v>
      </c>
      <c r="C59" s="1" t="s">
        <v>10</v>
      </c>
      <c r="D59" s="2" t="s">
        <v>11</v>
      </c>
      <c r="E59" s="3">
        <v>895649285</v>
      </c>
      <c r="F59" s="3">
        <v>0</v>
      </c>
      <c r="G59" s="3">
        <f t="shared" si="0"/>
        <v>895649285</v>
      </c>
    </row>
    <row r="60" spans="1:7" ht="22.5">
      <c r="A60" s="1" t="s">
        <v>133</v>
      </c>
      <c r="B60" s="2" t="s">
        <v>134</v>
      </c>
      <c r="C60" s="1" t="s">
        <v>10</v>
      </c>
      <c r="D60" s="2" t="s">
        <v>11</v>
      </c>
      <c r="E60" s="3">
        <v>285279641</v>
      </c>
      <c r="F60" s="3">
        <v>0</v>
      </c>
      <c r="G60" s="3">
        <f t="shared" si="0"/>
        <v>285279641</v>
      </c>
    </row>
    <row r="61" spans="1:7" ht="22.5">
      <c r="A61" s="1" t="s">
        <v>135</v>
      </c>
      <c r="B61" s="2" t="s">
        <v>136</v>
      </c>
      <c r="C61" s="1" t="s">
        <v>10</v>
      </c>
      <c r="D61" s="2" t="s">
        <v>11</v>
      </c>
      <c r="E61" s="3">
        <v>1097516584</v>
      </c>
      <c r="F61" s="3">
        <v>0</v>
      </c>
      <c r="G61" s="3">
        <f t="shared" si="0"/>
        <v>1097516584</v>
      </c>
    </row>
    <row r="62" spans="1:7" ht="22.5">
      <c r="A62" s="1" t="s">
        <v>137</v>
      </c>
      <c r="B62" s="2" t="s">
        <v>138</v>
      </c>
      <c r="C62" s="1" t="s">
        <v>10</v>
      </c>
      <c r="D62" s="2" t="s">
        <v>11</v>
      </c>
      <c r="E62" s="3">
        <v>1031142576</v>
      </c>
      <c r="F62" s="3">
        <v>0</v>
      </c>
      <c r="G62" s="3">
        <f t="shared" si="0"/>
        <v>1031142576</v>
      </c>
    </row>
    <row r="63" spans="1:7" ht="22.5">
      <c r="A63" s="1" t="s">
        <v>139</v>
      </c>
      <c r="B63" s="2" t="s">
        <v>140</v>
      </c>
      <c r="C63" s="1" t="s">
        <v>10</v>
      </c>
      <c r="D63" s="2" t="s">
        <v>11</v>
      </c>
      <c r="E63" s="3">
        <v>767806516</v>
      </c>
      <c r="F63" s="3">
        <v>0</v>
      </c>
      <c r="G63" s="3">
        <f t="shared" si="0"/>
        <v>767806516</v>
      </c>
    </row>
    <row r="64" spans="1:7" ht="22.5">
      <c r="A64" s="1" t="s">
        <v>141</v>
      </c>
      <c r="B64" s="2" t="s">
        <v>142</v>
      </c>
      <c r="C64" s="1" t="s">
        <v>10</v>
      </c>
      <c r="D64" s="2" t="s">
        <v>11</v>
      </c>
      <c r="E64" s="3">
        <v>283729113</v>
      </c>
      <c r="F64" s="3">
        <v>0</v>
      </c>
      <c r="G64" s="3">
        <f t="shared" si="0"/>
        <v>283729113</v>
      </c>
    </row>
    <row r="65" spans="1:7" ht="22.5">
      <c r="A65" s="1" t="s">
        <v>143</v>
      </c>
      <c r="B65" s="2" t="s">
        <v>144</v>
      </c>
      <c r="C65" s="1" t="s">
        <v>10</v>
      </c>
      <c r="D65" s="2" t="s">
        <v>11</v>
      </c>
      <c r="E65" s="3">
        <v>272648285</v>
      </c>
      <c r="F65" s="3">
        <v>0</v>
      </c>
      <c r="G65" s="3">
        <f t="shared" si="0"/>
        <v>272648285</v>
      </c>
    </row>
    <row r="66" spans="1:7" ht="22.5">
      <c r="A66" s="1" t="s">
        <v>145</v>
      </c>
      <c r="B66" s="2" t="s">
        <v>146</v>
      </c>
      <c r="C66" s="1" t="s">
        <v>10</v>
      </c>
      <c r="D66" s="2" t="s">
        <v>11</v>
      </c>
      <c r="E66" s="3">
        <v>1208191950</v>
      </c>
      <c r="F66" s="3">
        <v>0</v>
      </c>
      <c r="G66" s="3">
        <f t="shared" si="0"/>
        <v>1208191950</v>
      </c>
    </row>
    <row r="67" spans="1:7" ht="22.5">
      <c r="A67" s="1" t="s">
        <v>147</v>
      </c>
      <c r="B67" s="2" t="s">
        <v>148</v>
      </c>
      <c r="C67" s="1" t="s">
        <v>10</v>
      </c>
      <c r="D67" s="2" t="s">
        <v>11</v>
      </c>
      <c r="E67" s="3">
        <v>1239564594</v>
      </c>
      <c r="F67" s="3">
        <v>0</v>
      </c>
      <c r="G67" s="3">
        <f t="shared" ref="G67:G132" si="1">E67-F67</f>
        <v>1239564594</v>
      </c>
    </row>
    <row r="68" spans="1:7" ht="22.5">
      <c r="A68" s="1" t="s">
        <v>149</v>
      </c>
      <c r="B68" s="2" t="s">
        <v>150</v>
      </c>
      <c r="C68" s="1" t="s">
        <v>10</v>
      </c>
      <c r="D68" s="2" t="s">
        <v>11</v>
      </c>
      <c r="E68" s="3">
        <v>522930197</v>
      </c>
      <c r="F68" s="3">
        <v>0</v>
      </c>
      <c r="G68" s="3">
        <f t="shared" si="1"/>
        <v>522930197</v>
      </c>
    </row>
    <row r="69" spans="1:7" ht="22.5">
      <c r="A69" s="1" t="s">
        <v>151</v>
      </c>
      <c r="B69" s="2" t="s">
        <v>152</v>
      </c>
      <c r="C69" s="1" t="s">
        <v>10</v>
      </c>
      <c r="D69" s="2" t="s">
        <v>11</v>
      </c>
      <c r="E69" s="3">
        <v>465201345</v>
      </c>
      <c r="F69" s="3">
        <v>0</v>
      </c>
      <c r="G69" s="3">
        <f t="shared" si="1"/>
        <v>465201345</v>
      </c>
    </row>
    <row r="70" spans="1:7" ht="22.5">
      <c r="A70" s="1" t="s">
        <v>153</v>
      </c>
      <c r="B70" s="2" t="s">
        <v>154</v>
      </c>
      <c r="C70" s="1" t="s">
        <v>10</v>
      </c>
      <c r="D70" s="2" t="s">
        <v>11</v>
      </c>
      <c r="E70" s="3">
        <v>331721248</v>
      </c>
      <c r="F70" s="3">
        <v>0</v>
      </c>
      <c r="G70" s="3">
        <f t="shared" si="1"/>
        <v>331721248</v>
      </c>
    </row>
    <row r="71" spans="1:7" ht="22.5">
      <c r="A71" s="1" t="s">
        <v>155</v>
      </c>
      <c r="B71" s="2" t="s">
        <v>156</v>
      </c>
      <c r="C71" s="1" t="s">
        <v>10</v>
      </c>
      <c r="D71" s="2" t="s">
        <v>11</v>
      </c>
      <c r="E71" s="3">
        <v>447061549</v>
      </c>
      <c r="F71" s="3">
        <v>0</v>
      </c>
      <c r="G71" s="3">
        <f t="shared" si="1"/>
        <v>447061549</v>
      </c>
    </row>
    <row r="72" spans="1:7" ht="22.5">
      <c r="A72" s="1" t="s">
        <v>157</v>
      </c>
      <c r="B72" s="2" t="s">
        <v>158</v>
      </c>
      <c r="C72" s="1" t="s">
        <v>10</v>
      </c>
      <c r="D72" s="2" t="s">
        <v>11</v>
      </c>
      <c r="E72" s="3">
        <v>621789169</v>
      </c>
      <c r="F72" s="3">
        <v>0</v>
      </c>
      <c r="G72" s="3">
        <f t="shared" si="1"/>
        <v>621789169</v>
      </c>
    </row>
    <row r="73" spans="1:7" ht="22.5">
      <c r="A73" s="1" t="s">
        <v>159</v>
      </c>
      <c r="B73" s="2" t="s">
        <v>160</v>
      </c>
      <c r="C73" s="1" t="s">
        <v>10</v>
      </c>
      <c r="D73" s="2" t="s">
        <v>11</v>
      </c>
      <c r="E73" s="3">
        <v>444754796</v>
      </c>
      <c r="F73" s="3">
        <v>0</v>
      </c>
      <c r="G73" s="3">
        <f t="shared" si="1"/>
        <v>444754796</v>
      </c>
    </row>
    <row r="74" spans="1:7" ht="22.5">
      <c r="A74" s="1" t="s">
        <v>111</v>
      </c>
      <c r="B74" s="2" t="s">
        <v>112</v>
      </c>
      <c r="C74" s="1" t="s">
        <v>12</v>
      </c>
      <c r="D74" s="2" t="s">
        <v>13</v>
      </c>
      <c r="E74" s="3">
        <v>667515219</v>
      </c>
      <c r="F74" s="3">
        <v>0</v>
      </c>
      <c r="G74" s="3">
        <f t="shared" si="1"/>
        <v>667515219</v>
      </c>
    </row>
    <row r="75" spans="1:7" ht="22.5">
      <c r="A75" s="1" t="s">
        <v>113</v>
      </c>
      <c r="B75" s="2" t="s">
        <v>114</v>
      </c>
      <c r="C75" s="1" t="s">
        <v>12</v>
      </c>
      <c r="D75" s="2" t="s">
        <v>13</v>
      </c>
      <c r="E75" s="3">
        <v>339491238</v>
      </c>
      <c r="F75" s="3">
        <v>0</v>
      </c>
      <c r="G75" s="3">
        <f t="shared" si="1"/>
        <v>339491238</v>
      </c>
    </row>
    <row r="76" spans="1:7" ht="22.5">
      <c r="A76" s="1" t="s">
        <v>115</v>
      </c>
      <c r="B76" s="2" t="s">
        <v>116</v>
      </c>
      <c r="C76" s="1" t="s">
        <v>12</v>
      </c>
      <c r="D76" s="2" t="s">
        <v>13</v>
      </c>
      <c r="E76" s="3">
        <v>141228354</v>
      </c>
      <c r="F76" s="3">
        <v>0</v>
      </c>
      <c r="G76" s="3">
        <f t="shared" si="1"/>
        <v>141228354</v>
      </c>
    </row>
    <row r="77" spans="1:7" ht="22.5">
      <c r="A77" s="1" t="s">
        <v>117</v>
      </c>
      <c r="B77" s="2" t="s">
        <v>118</v>
      </c>
      <c r="C77" s="1" t="s">
        <v>12</v>
      </c>
      <c r="D77" s="2" t="s">
        <v>13</v>
      </c>
      <c r="E77" s="3">
        <v>294225741</v>
      </c>
      <c r="F77" s="3">
        <v>0</v>
      </c>
      <c r="G77" s="3">
        <f t="shared" si="1"/>
        <v>294225741</v>
      </c>
    </row>
    <row r="78" spans="1:7" ht="22.5">
      <c r="A78" s="1" t="s">
        <v>119</v>
      </c>
      <c r="B78" s="2" t="s">
        <v>120</v>
      </c>
      <c r="C78" s="1" t="s">
        <v>12</v>
      </c>
      <c r="D78" s="2" t="s">
        <v>13</v>
      </c>
      <c r="E78" s="3">
        <v>328627521</v>
      </c>
      <c r="F78" s="3">
        <v>0</v>
      </c>
      <c r="G78" s="3">
        <f t="shared" si="1"/>
        <v>328627521</v>
      </c>
    </row>
    <row r="79" spans="1:7" ht="22.5">
      <c r="A79" s="1" t="s">
        <v>121</v>
      </c>
      <c r="B79" s="2" t="s">
        <v>122</v>
      </c>
      <c r="C79" s="1" t="s">
        <v>12</v>
      </c>
      <c r="D79" s="2" t="s">
        <v>13</v>
      </c>
      <c r="E79" s="3">
        <v>108458322</v>
      </c>
      <c r="F79" s="3">
        <v>0</v>
      </c>
      <c r="G79" s="3">
        <f t="shared" si="1"/>
        <v>108458322</v>
      </c>
    </row>
    <row r="80" spans="1:7" ht="22.5">
      <c r="A80" s="1" t="s">
        <v>123</v>
      </c>
      <c r="B80" s="2" t="s">
        <v>124</v>
      </c>
      <c r="C80" s="1" t="s">
        <v>12</v>
      </c>
      <c r="D80" s="2" t="s">
        <v>13</v>
      </c>
      <c r="E80" s="3">
        <v>212577869</v>
      </c>
      <c r="F80" s="3">
        <v>0</v>
      </c>
      <c r="G80" s="3">
        <f t="shared" si="1"/>
        <v>212577869</v>
      </c>
    </row>
    <row r="81" spans="1:9" ht="22.5">
      <c r="A81" s="1" t="s">
        <v>125</v>
      </c>
      <c r="B81" s="2" t="s">
        <v>126</v>
      </c>
      <c r="C81" s="1" t="s">
        <v>12</v>
      </c>
      <c r="D81" s="2" t="s">
        <v>13</v>
      </c>
      <c r="E81" s="3">
        <v>194068280</v>
      </c>
      <c r="F81" s="3">
        <v>0</v>
      </c>
      <c r="G81" s="3">
        <f t="shared" si="1"/>
        <v>194068280</v>
      </c>
    </row>
    <row r="82" spans="1:9" ht="22.5">
      <c r="A82" s="1" t="s">
        <v>127</v>
      </c>
      <c r="B82" s="2" t="s">
        <v>128</v>
      </c>
      <c r="C82" s="1" t="s">
        <v>12</v>
      </c>
      <c r="D82" s="2" t="s">
        <v>13</v>
      </c>
      <c r="E82" s="3">
        <v>179251374</v>
      </c>
      <c r="F82" s="3">
        <v>0</v>
      </c>
      <c r="G82" s="3">
        <f t="shared" si="1"/>
        <v>179251374</v>
      </c>
    </row>
    <row r="83" spans="1:9" ht="22.5">
      <c r="A83" s="1" t="s">
        <v>129</v>
      </c>
      <c r="B83" s="2" t="s">
        <v>130</v>
      </c>
      <c r="C83" s="1" t="s">
        <v>12</v>
      </c>
      <c r="D83" s="2" t="s">
        <v>13</v>
      </c>
      <c r="E83" s="3">
        <v>347412702</v>
      </c>
      <c r="F83" s="3">
        <v>0</v>
      </c>
      <c r="G83" s="3">
        <f t="shared" si="1"/>
        <v>347412702</v>
      </c>
    </row>
    <row r="84" spans="1:9" ht="22.5">
      <c r="A84" s="1" t="s">
        <v>131</v>
      </c>
      <c r="B84" s="2" t="s">
        <v>132</v>
      </c>
      <c r="C84" s="1" t="s">
        <v>12</v>
      </c>
      <c r="D84" s="2" t="s">
        <v>13</v>
      </c>
      <c r="E84" s="3">
        <v>118142952</v>
      </c>
      <c r="F84" s="3">
        <v>0</v>
      </c>
      <c r="G84" s="3">
        <f t="shared" si="1"/>
        <v>118142952</v>
      </c>
    </row>
    <row r="85" spans="1:9" ht="22.5">
      <c r="A85" s="1" t="s">
        <v>133</v>
      </c>
      <c r="B85" s="2" t="s">
        <v>134</v>
      </c>
      <c r="C85" s="1" t="s">
        <v>12</v>
      </c>
      <c r="D85" s="2" t="s">
        <v>13</v>
      </c>
      <c r="E85" s="3">
        <v>68124576</v>
      </c>
      <c r="F85" s="3">
        <v>0</v>
      </c>
      <c r="G85" s="3">
        <f t="shared" si="1"/>
        <v>68124576</v>
      </c>
    </row>
    <row r="86" spans="1:9" ht="22.5">
      <c r="A86" s="1" t="s">
        <v>135</v>
      </c>
      <c r="B86" s="2" t="s">
        <v>136</v>
      </c>
      <c r="C86" s="1" t="s">
        <v>12</v>
      </c>
      <c r="D86" s="2" t="s">
        <v>13</v>
      </c>
      <c r="E86" s="3">
        <v>198262884</v>
      </c>
      <c r="F86" s="3">
        <v>0</v>
      </c>
      <c r="G86" s="3">
        <f t="shared" si="1"/>
        <v>198262884</v>
      </c>
    </row>
    <row r="87" spans="1:9" ht="22.5">
      <c r="A87" s="1" t="s">
        <v>139</v>
      </c>
      <c r="B87" s="2" t="s">
        <v>140</v>
      </c>
      <c r="C87" s="1" t="s">
        <v>12</v>
      </c>
      <c r="D87" s="2" t="s">
        <v>13</v>
      </c>
      <c r="E87" s="3">
        <v>94906662</v>
      </c>
      <c r="F87" s="3">
        <v>0</v>
      </c>
      <c r="G87" s="3">
        <f t="shared" si="1"/>
        <v>94906662</v>
      </c>
    </row>
    <row r="88" spans="1:9" ht="22.5">
      <c r="A88" s="1" t="s">
        <v>141</v>
      </c>
      <c r="B88" s="2" t="s">
        <v>142</v>
      </c>
      <c r="C88" s="1" t="s">
        <v>12</v>
      </c>
      <c r="D88" s="2" t="s">
        <v>13</v>
      </c>
      <c r="E88" s="3">
        <v>59886252</v>
      </c>
      <c r="F88" s="3">
        <v>0</v>
      </c>
      <c r="G88" s="3">
        <f t="shared" si="1"/>
        <v>59886252</v>
      </c>
    </row>
    <row r="89" spans="1:9" ht="22.5">
      <c r="A89" s="1" t="s">
        <v>143</v>
      </c>
      <c r="B89" s="2" t="s">
        <v>144</v>
      </c>
      <c r="C89" s="1" t="s">
        <v>12</v>
      </c>
      <c r="D89" s="2" t="s">
        <v>13</v>
      </c>
      <c r="E89" s="3">
        <v>80119932</v>
      </c>
      <c r="F89" s="3">
        <v>0</v>
      </c>
      <c r="G89" s="3">
        <f t="shared" si="1"/>
        <v>80119932</v>
      </c>
    </row>
    <row r="90" spans="1:9" ht="22.5">
      <c r="A90" s="1" t="s">
        <v>145</v>
      </c>
      <c r="B90" s="2" t="s">
        <v>146</v>
      </c>
      <c r="C90" s="1" t="s">
        <v>12</v>
      </c>
      <c r="D90" s="2" t="s">
        <v>13</v>
      </c>
      <c r="E90" s="3">
        <v>190498494</v>
      </c>
      <c r="F90" s="3">
        <v>0</v>
      </c>
      <c r="G90" s="3">
        <f t="shared" si="1"/>
        <v>190498494</v>
      </c>
    </row>
    <row r="91" spans="1:9" ht="22.5">
      <c r="A91" s="1" t="s">
        <v>147</v>
      </c>
      <c r="B91" s="2" t="s">
        <v>148</v>
      </c>
      <c r="C91" s="1" t="s">
        <v>12</v>
      </c>
      <c r="D91" s="2" t="s">
        <v>13</v>
      </c>
      <c r="E91" s="3">
        <v>241717764</v>
      </c>
      <c r="F91" s="3">
        <v>0</v>
      </c>
      <c r="G91" s="3">
        <f t="shared" si="1"/>
        <v>241717764</v>
      </c>
    </row>
    <row r="92" spans="1:9" ht="22.5">
      <c r="A92" s="1" t="s">
        <v>149</v>
      </c>
      <c r="B92" s="2" t="s">
        <v>150</v>
      </c>
      <c r="C92" s="1" t="s">
        <v>12</v>
      </c>
      <c r="D92" s="2" t="s">
        <v>13</v>
      </c>
      <c r="E92" s="3">
        <v>129987422</v>
      </c>
      <c r="F92" s="3">
        <v>0</v>
      </c>
      <c r="G92" s="3">
        <f t="shared" si="1"/>
        <v>129987422</v>
      </c>
    </row>
    <row r="93" spans="1:9" ht="22.5">
      <c r="A93" s="1" t="s">
        <v>151</v>
      </c>
      <c r="B93" s="2" t="s">
        <v>152</v>
      </c>
      <c r="C93" s="1" t="s">
        <v>12</v>
      </c>
      <c r="D93" s="2" t="s">
        <v>13</v>
      </c>
      <c r="E93" s="3">
        <v>105715122</v>
      </c>
      <c r="F93" s="3">
        <v>0</v>
      </c>
      <c r="G93" s="3">
        <f t="shared" si="1"/>
        <v>105715122</v>
      </c>
    </row>
    <row r="94" spans="1:9" ht="22.5">
      <c r="A94" s="1" t="s">
        <v>155</v>
      </c>
      <c r="B94" s="2" t="s">
        <v>156</v>
      </c>
      <c r="C94" s="1" t="s">
        <v>12</v>
      </c>
      <c r="D94" s="2" t="s">
        <v>13</v>
      </c>
      <c r="E94" s="3">
        <v>111805782</v>
      </c>
      <c r="F94" s="3">
        <v>0</v>
      </c>
      <c r="G94" s="3">
        <f t="shared" si="1"/>
        <v>111805782</v>
      </c>
    </row>
    <row r="95" spans="1:9" ht="22.5">
      <c r="A95" s="1" t="s">
        <v>157</v>
      </c>
      <c r="B95" s="2" t="s">
        <v>158</v>
      </c>
      <c r="C95" s="1" t="s">
        <v>12</v>
      </c>
      <c r="D95" s="2" t="s">
        <v>13</v>
      </c>
      <c r="E95" s="3">
        <v>99131442</v>
      </c>
      <c r="F95" s="3">
        <v>0</v>
      </c>
      <c r="G95" s="3">
        <f t="shared" si="1"/>
        <v>99131442</v>
      </c>
    </row>
    <row r="96" spans="1:9" ht="22.5">
      <c r="A96" s="1" t="s">
        <v>159</v>
      </c>
      <c r="B96" s="2" t="s">
        <v>160</v>
      </c>
      <c r="C96" s="1" t="s">
        <v>12</v>
      </c>
      <c r="D96" s="2" t="s">
        <v>13</v>
      </c>
      <c r="E96" s="3">
        <v>90455554</v>
      </c>
      <c r="F96" s="3">
        <v>0</v>
      </c>
      <c r="G96" s="3">
        <f t="shared" si="1"/>
        <v>90455554</v>
      </c>
      <c r="H96" s="30" t="s">
        <v>423</v>
      </c>
      <c r="I96" s="30" t="s">
        <v>423</v>
      </c>
    </row>
    <row r="97" spans="1:9" s="9" customFormat="1" ht="22.5">
      <c r="A97" s="28"/>
      <c r="B97" s="29"/>
      <c r="C97" s="28"/>
      <c r="D97" s="29"/>
      <c r="E97" s="30">
        <f>SUM(E2:E96)</f>
        <v>63506890539</v>
      </c>
      <c r="F97" s="30">
        <f t="shared" ref="F97:G97" si="2">SUM(F2:F96)</f>
        <v>215411680</v>
      </c>
      <c r="G97" s="30">
        <f t="shared" si="2"/>
        <v>63291478859</v>
      </c>
      <c r="H97" s="30">
        <f>G97</f>
        <v>63291478859</v>
      </c>
      <c r="I97" s="30">
        <f>H97+H199+H301</f>
        <v>69538866687</v>
      </c>
    </row>
    <row r="98" spans="1:9" ht="22.5">
      <c r="A98" s="1" t="s">
        <v>111</v>
      </c>
      <c r="B98" s="2" t="s">
        <v>112</v>
      </c>
      <c r="C98" s="1" t="s">
        <v>14</v>
      </c>
      <c r="D98" s="2" t="s">
        <v>15</v>
      </c>
      <c r="E98" s="3">
        <v>2195621353</v>
      </c>
      <c r="F98" s="3">
        <v>0</v>
      </c>
      <c r="G98" s="3">
        <f t="shared" si="1"/>
        <v>2195621353</v>
      </c>
    </row>
    <row r="99" spans="1:9" ht="22.5">
      <c r="A99" s="1" t="s">
        <v>113</v>
      </c>
      <c r="B99" s="2" t="s">
        <v>114</v>
      </c>
      <c r="C99" s="1" t="s">
        <v>14</v>
      </c>
      <c r="D99" s="2" t="s">
        <v>15</v>
      </c>
      <c r="E99" s="3">
        <v>1280239061</v>
      </c>
      <c r="F99" s="3">
        <v>0</v>
      </c>
      <c r="G99" s="3">
        <f t="shared" si="1"/>
        <v>1280239061</v>
      </c>
    </row>
    <row r="100" spans="1:9" ht="22.5">
      <c r="A100" s="1" t="s">
        <v>115</v>
      </c>
      <c r="B100" s="2" t="s">
        <v>116</v>
      </c>
      <c r="C100" s="1" t="s">
        <v>14</v>
      </c>
      <c r="D100" s="2" t="s">
        <v>15</v>
      </c>
      <c r="E100" s="3">
        <v>452175864</v>
      </c>
      <c r="F100" s="3">
        <v>0</v>
      </c>
      <c r="G100" s="3">
        <f t="shared" si="1"/>
        <v>452175864</v>
      </c>
    </row>
    <row r="101" spans="1:9" ht="22.5">
      <c r="A101" s="1" t="s">
        <v>117</v>
      </c>
      <c r="B101" s="2" t="s">
        <v>118</v>
      </c>
      <c r="C101" s="1" t="s">
        <v>14</v>
      </c>
      <c r="D101" s="2" t="s">
        <v>15</v>
      </c>
      <c r="E101" s="3">
        <v>722838474</v>
      </c>
      <c r="F101" s="3">
        <v>0</v>
      </c>
      <c r="G101" s="3">
        <f t="shared" si="1"/>
        <v>722838474</v>
      </c>
    </row>
    <row r="102" spans="1:9" ht="22.5">
      <c r="A102" s="1" t="s">
        <v>119</v>
      </c>
      <c r="B102" s="2" t="s">
        <v>120</v>
      </c>
      <c r="C102" s="1" t="s">
        <v>14</v>
      </c>
      <c r="D102" s="2" t="s">
        <v>15</v>
      </c>
      <c r="E102" s="3">
        <v>894033411</v>
      </c>
      <c r="F102" s="3">
        <v>0</v>
      </c>
      <c r="G102" s="3">
        <f t="shared" si="1"/>
        <v>894033411</v>
      </c>
    </row>
    <row r="103" spans="1:9" ht="22.5">
      <c r="A103" s="1" t="s">
        <v>121</v>
      </c>
      <c r="B103" s="2" t="s">
        <v>122</v>
      </c>
      <c r="C103" s="1" t="s">
        <v>14</v>
      </c>
      <c r="D103" s="2" t="s">
        <v>15</v>
      </c>
      <c r="E103" s="3">
        <v>224831090</v>
      </c>
      <c r="F103" s="3">
        <v>0</v>
      </c>
      <c r="G103" s="3">
        <f t="shared" si="1"/>
        <v>224831090</v>
      </c>
    </row>
    <row r="104" spans="1:9" ht="22.5">
      <c r="A104" s="1" t="s">
        <v>123</v>
      </c>
      <c r="B104" s="2" t="s">
        <v>124</v>
      </c>
      <c r="C104" s="1" t="s">
        <v>14</v>
      </c>
      <c r="D104" s="2" t="s">
        <v>15</v>
      </c>
      <c r="E104" s="3">
        <v>634399260</v>
      </c>
      <c r="F104" s="3">
        <v>0</v>
      </c>
      <c r="G104" s="3">
        <f t="shared" si="1"/>
        <v>634399260</v>
      </c>
    </row>
    <row r="105" spans="1:9" ht="22.5">
      <c r="A105" s="1" t="s">
        <v>125</v>
      </c>
      <c r="B105" s="2" t="s">
        <v>126</v>
      </c>
      <c r="C105" s="1" t="s">
        <v>14</v>
      </c>
      <c r="D105" s="2" t="s">
        <v>15</v>
      </c>
      <c r="E105" s="3">
        <v>549176598</v>
      </c>
      <c r="F105" s="3">
        <v>0</v>
      </c>
      <c r="G105" s="3">
        <f t="shared" si="1"/>
        <v>549176598</v>
      </c>
    </row>
    <row r="106" spans="1:9" ht="22.5">
      <c r="A106" s="1" t="s">
        <v>127</v>
      </c>
      <c r="B106" s="2" t="s">
        <v>128</v>
      </c>
      <c r="C106" s="1" t="s">
        <v>14</v>
      </c>
      <c r="D106" s="2" t="s">
        <v>15</v>
      </c>
      <c r="E106" s="3">
        <v>627201508</v>
      </c>
      <c r="F106" s="3">
        <v>0</v>
      </c>
      <c r="G106" s="3">
        <f t="shared" si="1"/>
        <v>627201508</v>
      </c>
    </row>
    <row r="107" spans="1:9" ht="22.5">
      <c r="A107" s="1" t="s">
        <v>129</v>
      </c>
      <c r="B107" s="2" t="s">
        <v>130</v>
      </c>
      <c r="C107" s="1" t="s">
        <v>14</v>
      </c>
      <c r="D107" s="2" t="s">
        <v>15</v>
      </c>
      <c r="E107" s="3">
        <v>682843127</v>
      </c>
      <c r="F107" s="3">
        <v>0</v>
      </c>
      <c r="G107" s="3">
        <f t="shared" si="1"/>
        <v>682843127</v>
      </c>
    </row>
    <row r="108" spans="1:9" ht="22.5">
      <c r="A108" s="1" t="s">
        <v>131</v>
      </c>
      <c r="B108" s="2" t="s">
        <v>132</v>
      </c>
      <c r="C108" s="1" t="s">
        <v>14</v>
      </c>
      <c r="D108" s="2" t="s">
        <v>15</v>
      </c>
      <c r="E108" s="3">
        <v>662692111</v>
      </c>
      <c r="F108" s="3">
        <v>0</v>
      </c>
      <c r="G108" s="3">
        <f t="shared" si="1"/>
        <v>662692111</v>
      </c>
    </row>
    <row r="109" spans="1:9" ht="22.5">
      <c r="A109" s="1" t="s">
        <v>133</v>
      </c>
      <c r="B109" s="2" t="s">
        <v>134</v>
      </c>
      <c r="C109" s="1" t="s">
        <v>14</v>
      </c>
      <c r="D109" s="2" t="s">
        <v>15</v>
      </c>
      <c r="E109" s="3">
        <v>212669953</v>
      </c>
      <c r="F109" s="3">
        <v>0</v>
      </c>
      <c r="G109" s="3">
        <f t="shared" si="1"/>
        <v>212669953</v>
      </c>
    </row>
    <row r="110" spans="1:9" ht="22.5">
      <c r="A110" s="1" t="s">
        <v>135</v>
      </c>
      <c r="B110" s="2" t="s">
        <v>136</v>
      </c>
      <c r="C110" s="1" t="s">
        <v>14</v>
      </c>
      <c r="D110" s="2" t="s">
        <v>15</v>
      </c>
      <c r="E110" s="3">
        <v>701926305</v>
      </c>
      <c r="F110" s="3">
        <v>0</v>
      </c>
      <c r="G110" s="3">
        <f t="shared" si="1"/>
        <v>701926305</v>
      </c>
    </row>
    <row r="111" spans="1:9" ht="22.5">
      <c r="A111" s="1" t="s">
        <v>137</v>
      </c>
      <c r="B111" s="2" t="s">
        <v>138</v>
      </c>
      <c r="C111" s="1" t="s">
        <v>14</v>
      </c>
      <c r="D111" s="2" t="s">
        <v>15</v>
      </c>
      <c r="E111" s="3">
        <v>623751986</v>
      </c>
      <c r="F111" s="3">
        <v>0</v>
      </c>
      <c r="G111" s="3">
        <f t="shared" si="1"/>
        <v>623751986</v>
      </c>
    </row>
    <row r="112" spans="1:9" ht="22.5">
      <c r="A112" s="1" t="s">
        <v>139</v>
      </c>
      <c r="B112" s="2" t="s">
        <v>140</v>
      </c>
      <c r="C112" s="1" t="s">
        <v>14</v>
      </c>
      <c r="D112" s="2" t="s">
        <v>15</v>
      </c>
      <c r="E112" s="3">
        <v>462982190</v>
      </c>
      <c r="F112" s="3">
        <v>0</v>
      </c>
      <c r="G112" s="3">
        <f t="shared" si="1"/>
        <v>462982190</v>
      </c>
    </row>
    <row r="113" spans="1:8" ht="22.5">
      <c r="A113" s="1" t="s">
        <v>141</v>
      </c>
      <c r="B113" s="2" t="s">
        <v>142</v>
      </c>
      <c r="C113" s="1" t="s">
        <v>14</v>
      </c>
      <c r="D113" s="2" t="s">
        <v>15</v>
      </c>
      <c r="E113" s="3">
        <v>176934190</v>
      </c>
      <c r="F113" s="3">
        <v>0</v>
      </c>
      <c r="G113" s="3">
        <f t="shared" si="1"/>
        <v>176934190</v>
      </c>
    </row>
    <row r="114" spans="1:8" ht="22.5">
      <c r="A114" s="1" t="s">
        <v>143</v>
      </c>
      <c r="B114" s="2" t="s">
        <v>144</v>
      </c>
      <c r="C114" s="1" t="s">
        <v>14</v>
      </c>
      <c r="D114" s="2" t="s">
        <v>15</v>
      </c>
      <c r="E114" s="3">
        <v>104596457</v>
      </c>
      <c r="F114" s="3">
        <v>0</v>
      </c>
      <c r="G114" s="3">
        <f t="shared" si="1"/>
        <v>104596457</v>
      </c>
    </row>
    <row r="115" spans="1:8" ht="22.5">
      <c r="A115" s="1" t="s">
        <v>145</v>
      </c>
      <c r="B115" s="2" t="s">
        <v>146</v>
      </c>
      <c r="C115" s="1" t="s">
        <v>14</v>
      </c>
      <c r="D115" s="2" t="s">
        <v>15</v>
      </c>
      <c r="E115" s="3">
        <v>638972341</v>
      </c>
      <c r="F115" s="3">
        <v>0</v>
      </c>
      <c r="G115" s="3">
        <f t="shared" si="1"/>
        <v>638972341</v>
      </c>
    </row>
    <row r="116" spans="1:8" ht="22.5">
      <c r="A116" s="1" t="s">
        <v>147</v>
      </c>
      <c r="B116" s="2" t="s">
        <v>148</v>
      </c>
      <c r="C116" s="1" t="s">
        <v>14</v>
      </c>
      <c r="D116" s="2" t="s">
        <v>15</v>
      </c>
      <c r="E116" s="3">
        <v>634263090</v>
      </c>
      <c r="F116" s="3">
        <v>0</v>
      </c>
      <c r="G116" s="3">
        <f t="shared" si="1"/>
        <v>634263090</v>
      </c>
    </row>
    <row r="117" spans="1:8" ht="22.5">
      <c r="A117" s="1" t="s">
        <v>149</v>
      </c>
      <c r="B117" s="2" t="s">
        <v>150</v>
      </c>
      <c r="C117" s="1" t="s">
        <v>14</v>
      </c>
      <c r="D117" s="2" t="s">
        <v>15</v>
      </c>
      <c r="E117" s="3">
        <v>250630561</v>
      </c>
      <c r="F117" s="3">
        <v>0</v>
      </c>
      <c r="G117" s="3">
        <f t="shared" si="1"/>
        <v>250630561</v>
      </c>
    </row>
    <row r="118" spans="1:8" ht="22.5">
      <c r="A118" s="1" t="s">
        <v>151</v>
      </c>
      <c r="B118" s="2" t="s">
        <v>152</v>
      </c>
      <c r="C118" s="1" t="s">
        <v>14</v>
      </c>
      <c r="D118" s="2" t="s">
        <v>15</v>
      </c>
      <c r="E118" s="3">
        <v>285566797</v>
      </c>
      <c r="F118" s="3">
        <v>0</v>
      </c>
      <c r="G118" s="3">
        <f t="shared" si="1"/>
        <v>285566797</v>
      </c>
    </row>
    <row r="119" spans="1:8" ht="22.5">
      <c r="A119" s="1" t="s">
        <v>153</v>
      </c>
      <c r="B119" s="2" t="s">
        <v>154</v>
      </c>
      <c r="C119" s="1" t="s">
        <v>14</v>
      </c>
      <c r="D119" s="2" t="s">
        <v>15</v>
      </c>
      <c r="E119" s="3">
        <v>159802000</v>
      </c>
      <c r="F119" s="3">
        <v>0</v>
      </c>
      <c r="G119" s="3">
        <f t="shared" si="1"/>
        <v>159802000</v>
      </c>
    </row>
    <row r="120" spans="1:8" ht="22.5">
      <c r="A120" s="1" t="s">
        <v>155</v>
      </c>
      <c r="B120" s="2" t="s">
        <v>156</v>
      </c>
      <c r="C120" s="1" t="s">
        <v>14</v>
      </c>
      <c r="D120" s="2" t="s">
        <v>15</v>
      </c>
      <c r="E120" s="3">
        <v>291793893</v>
      </c>
      <c r="F120" s="3">
        <v>0</v>
      </c>
      <c r="G120" s="3">
        <f t="shared" si="1"/>
        <v>291793893</v>
      </c>
    </row>
    <row r="121" spans="1:8" ht="22.5">
      <c r="A121" s="1" t="s">
        <v>157</v>
      </c>
      <c r="B121" s="2" t="s">
        <v>158</v>
      </c>
      <c r="C121" s="1" t="s">
        <v>14</v>
      </c>
      <c r="D121" s="2" t="s">
        <v>15</v>
      </c>
      <c r="E121" s="3">
        <v>274079175</v>
      </c>
      <c r="F121" s="3">
        <v>0</v>
      </c>
      <c r="G121" s="3">
        <f t="shared" si="1"/>
        <v>274079175</v>
      </c>
    </row>
    <row r="122" spans="1:8" ht="22.5">
      <c r="A122" s="1" t="s">
        <v>159</v>
      </c>
      <c r="B122" s="2" t="s">
        <v>160</v>
      </c>
      <c r="C122" s="1" t="s">
        <v>14</v>
      </c>
      <c r="D122" s="2" t="s">
        <v>15</v>
      </c>
      <c r="E122" s="3">
        <v>295656893</v>
      </c>
      <c r="F122" s="3">
        <v>0</v>
      </c>
      <c r="G122" s="3">
        <f t="shared" si="1"/>
        <v>295656893</v>
      </c>
      <c r="H122" s="30" t="s">
        <v>408</v>
      </c>
    </row>
    <row r="123" spans="1:8" s="9" customFormat="1" ht="22.5">
      <c r="A123" s="28"/>
      <c r="B123" s="29"/>
      <c r="C123" s="28"/>
      <c r="D123" s="29"/>
      <c r="E123" s="30">
        <f>SUM(E98:E122)</f>
        <v>14039677688</v>
      </c>
      <c r="F123" s="30">
        <f t="shared" ref="F123:G123" si="3">SUM(F98:F122)</f>
        <v>0</v>
      </c>
      <c r="G123" s="30">
        <f t="shared" si="3"/>
        <v>14039677688</v>
      </c>
      <c r="H123" s="30">
        <f>G123</f>
        <v>14039677688</v>
      </c>
    </row>
    <row r="124" spans="1:8" ht="22.5">
      <c r="A124" s="1" t="s">
        <v>111</v>
      </c>
      <c r="B124" s="2" t="s">
        <v>112</v>
      </c>
      <c r="C124" s="1" t="s">
        <v>16</v>
      </c>
      <c r="D124" s="2" t="s">
        <v>17</v>
      </c>
      <c r="E124" s="3">
        <v>2045620503</v>
      </c>
      <c r="F124" s="3">
        <v>0</v>
      </c>
      <c r="G124" s="3">
        <f t="shared" si="1"/>
        <v>2045620503</v>
      </c>
    </row>
    <row r="125" spans="1:8" ht="22.5">
      <c r="A125" s="1" t="s">
        <v>113</v>
      </c>
      <c r="B125" s="2" t="s">
        <v>114</v>
      </c>
      <c r="C125" s="1" t="s">
        <v>16</v>
      </c>
      <c r="D125" s="2" t="s">
        <v>17</v>
      </c>
      <c r="E125" s="3">
        <v>1424397325</v>
      </c>
      <c r="F125" s="3">
        <v>0</v>
      </c>
      <c r="G125" s="3">
        <f t="shared" si="1"/>
        <v>1424397325</v>
      </c>
    </row>
    <row r="126" spans="1:8" ht="22.5">
      <c r="A126" s="1" t="s">
        <v>115</v>
      </c>
      <c r="B126" s="2" t="s">
        <v>116</v>
      </c>
      <c r="C126" s="1" t="s">
        <v>16</v>
      </c>
      <c r="D126" s="2" t="s">
        <v>17</v>
      </c>
      <c r="E126" s="3">
        <v>721310749</v>
      </c>
      <c r="F126" s="3">
        <v>0</v>
      </c>
      <c r="G126" s="3">
        <f t="shared" si="1"/>
        <v>721310749</v>
      </c>
    </row>
    <row r="127" spans="1:8" ht="22.5">
      <c r="A127" s="1" t="s">
        <v>117</v>
      </c>
      <c r="B127" s="2" t="s">
        <v>118</v>
      </c>
      <c r="C127" s="1" t="s">
        <v>16</v>
      </c>
      <c r="D127" s="2" t="s">
        <v>17</v>
      </c>
      <c r="E127" s="3">
        <v>711383350</v>
      </c>
      <c r="F127" s="3">
        <v>0</v>
      </c>
      <c r="G127" s="3">
        <f t="shared" si="1"/>
        <v>711383350</v>
      </c>
    </row>
    <row r="128" spans="1:8" ht="22.5">
      <c r="A128" s="1" t="s">
        <v>119</v>
      </c>
      <c r="B128" s="2" t="s">
        <v>120</v>
      </c>
      <c r="C128" s="1" t="s">
        <v>16</v>
      </c>
      <c r="D128" s="2" t="s">
        <v>17</v>
      </c>
      <c r="E128" s="3">
        <v>1091099713</v>
      </c>
      <c r="F128" s="3">
        <v>0</v>
      </c>
      <c r="G128" s="3">
        <f t="shared" si="1"/>
        <v>1091099713</v>
      </c>
    </row>
    <row r="129" spans="1:7" ht="22.5">
      <c r="A129" s="1" t="s">
        <v>121</v>
      </c>
      <c r="B129" s="2" t="s">
        <v>122</v>
      </c>
      <c r="C129" s="1" t="s">
        <v>16</v>
      </c>
      <c r="D129" s="2" t="s">
        <v>17</v>
      </c>
      <c r="E129" s="3">
        <v>322253911</v>
      </c>
      <c r="F129" s="3">
        <v>0</v>
      </c>
      <c r="G129" s="3">
        <f t="shared" si="1"/>
        <v>322253911</v>
      </c>
    </row>
    <row r="130" spans="1:7" ht="22.5">
      <c r="A130" s="1" t="s">
        <v>123</v>
      </c>
      <c r="B130" s="2" t="s">
        <v>124</v>
      </c>
      <c r="C130" s="1" t="s">
        <v>16</v>
      </c>
      <c r="D130" s="2" t="s">
        <v>17</v>
      </c>
      <c r="E130" s="3">
        <v>758060801</v>
      </c>
      <c r="F130" s="3">
        <v>0</v>
      </c>
      <c r="G130" s="3">
        <f t="shared" si="1"/>
        <v>758060801</v>
      </c>
    </row>
    <row r="131" spans="1:7" ht="22.5">
      <c r="A131" s="1" t="s">
        <v>125</v>
      </c>
      <c r="B131" s="2" t="s">
        <v>126</v>
      </c>
      <c r="C131" s="1" t="s">
        <v>16</v>
      </c>
      <c r="D131" s="2" t="s">
        <v>17</v>
      </c>
      <c r="E131" s="3">
        <v>693481743</v>
      </c>
      <c r="F131" s="3">
        <v>0</v>
      </c>
      <c r="G131" s="3">
        <f t="shared" si="1"/>
        <v>693481743</v>
      </c>
    </row>
    <row r="132" spans="1:7" ht="22.5">
      <c r="A132" s="1" t="s">
        <v>127</v>
      </c>
      <c r="B132" s="2" t="s">
        <v>128</v>
      </c>
      <c r="C132" s="1" t="s">
        <v>16</v>
      </c>
      <c r="D132" s="2" t="s">
        <v>17</v>
      </c>
      <c r="E132" s="3">
        <v>724197124</v>
      </c>
      <c r="F132" s="3">
        <v>0</v>
      </c>
      <c r="G132" s="3">
        <f t="shared" si="1"/>
        <v>724197124</v>
      </c>
    </row>
    <row r="133" spans="1:7" ht="22.5">
      <c r="A133" s="1" t="s">
        <v>129</v>
      </c>
      <c r="B133" s="2" t="s">
        <v>130</v>
      </c>
      <c r="C133" s="1" t="s">
        <v>16</v>
      </c>
      <c r="D133" s="2" t="s">
        <v>17</v>
      </c>
      <c r="E133" s="3">
        <v>840597081</v>
      </c>
      <c r="F133" s="3">
        <v>0</v>
      </c>
      <c r="G133" s="3">
        <f t="shared" ref="G133:G197" si="4">E133-F133</f>
        <v>840597081</v>
      </c>
    </row>
    <row r="134" spans="1:7" ht="22.5">
      <c r="A134" s="1" t="s">
        <v>131</v>
      </c>
      <c r="B134" s="2" t="s">
        <v>132</v>
      </c>
      <c r="C134" s="1" t="s">
        <v>16</v>
      </c>
      <c r="D134" s="2" t="s">
        <v>17</v>
      </c>
      <c r="E134" s="3">
        <v>619518413</v>
      </c>
      <c r="F134" s="3">
        <v>0</v>
      </c>
      <c r="G134" s="3">
        <f t="shared" si="4"/>
        <v>619518413</v>
      </c>
    </row>
    <row r="135" spans="1:7" ht="22.5">
      <c r="A135" s="1" t="s">
        <v>133</v>
      </c>
      <c r="B135" s="2" t="s">
        <v>134</v>
      </c>
      <c r="C135" s="1" t="s">
        <v>16</v>
      </c>
      <c r="D135" s="2" t="s">
        <v>17</v>
      </c>
      <c r="E135" s="3">
        <v>193754427</v>
      </c>
      <c r="F135" s="3">
        <v>0</v>
      </c>
      <c r="G135" s="3">
        <f t="shared" si="4"/>
        <v>193754427</v>
      </c>
    </row>
    <row r="136" spans="1:7" ht="22.5">
      <c r="A136" s="1" t="s">
        <v>135</v>
      </c>
      <c r="B136" s="2" t="s">
        <v>136</v>
      </c>
      <c r="C136" s="1" t="s">
        <v>16</v>
      </c>
      <c r="D136" s="2" t="s">
        <v>17</v>
      </c>
      <c r="E136" s="3">
        <v>714983239</v>
      </c>
      <c r="F136" s="3">
        <v>0</v>
      </c>
      <c r="G136" s="3">
        <f t="shared" si="4"/>
        <v>714983239</v>
      </c>
    </row>
    <row r="137" spans="1:7" ht="22.5">
      <c r="A137" s="1" t="s">
        <v>137</v>
      </c>
      <c r="B137" s="2" t="s">
        <v>138</v>
      </c>
      <c r="C137" s="1" t="s">
        <v>16</v>
      </c>
      <c r="D137" s="2" t="s">
        <v>17</v>
      </c>
      <c r="E137" s="3">
        <v>661143614</v>
      </c>
      <c r="F137" s="3">
        <v>0</v>
      </c>
      <c r="G137" s="3">
        <f t="shared" si="4"/>
        <v>661143614</v>
      </c>
    </row>
    <row r="138" spans="1:7" ht="22.5">
      <c r="A138" s="1" t="s">
        <v>139</v>
      </c>
      <c r="B138" s="2" t="s">
        <v>140</v>
      </c>
      <c r="C138" s="1" t="s">
        <v>16</v>
      </c>
      <c r="D138" s="2" t="s">
        <v>17</v>
      </c>
      <c r="E138" s="3">
        <v>492877678</v>
      </c>
      <c r="F138" s="3">
        <v>0</v>
      </c>
      <c r="G138" s="3">
        <f t="shared" si="4"/>
        <v>492877678</v>
      </c>
    </row>
    <row r="139" spans="1:7" ht="22.5">
      <c r="A139" s="1" t="s">
        <v>141</v>
      </c>
      <c r="B139" s="2" t="s">
        <v>142</v>
      </c>
      <c r="C139" s="1" t="s">
        <v>16</v>
      </c>
      <c r="D139" s="2" t="s">
        <v>17</v>
      </c>
      <c r="E139" s="3">
        <v>172273237</v>
      </c>
      <c r="F139" s="3">
        <v>0</v>
      </c>
      <c r="G139" s="3">
        <f t="shared" si="4"/>
        <v>172273237</v>
      </c>
    </row>
    <row r="140" spans="1:7" ht="22.5">
      <c r="A140" s="1" t="s">
        <v>143</v>
      </c>
      <c r="B140" s="2" t="s">
        <v>144</v>
      </c>
      <c r="C140" s="1" t="s">
        <v>16</v>
      </c>
      <c r="D140" s="2" t="s">
        <v>17</v>
      </c>
      <c r="E140" s="3">
        <v>163865712</v>
      </c>
      <c r="F140" s="3">
        <v>0</v>
      </c>
      <c r="G140" s="3">
        <f t="shared" si="4"/>
        <v>163865712</v>
      </c>
    </row>
    <row r="141" spans="1:7" ht="22.5">
      <c r="A141" s="1" t="s">
        <v>145</v>
      </c>
      <c r="B141" s="2" t="s">
        <v>146</v>
      </c>
      <c r="C141" s="1" t="s">
        <v>16</v>
      </c>
      <c r="D141" s="2" t="s">
        <v>17</v>
      </c>
      <c r="E141" s="3">
        <v>770955609</v>
      </c>
      <c r="F141" s="3">
        <v>0</v>
      </c>
      <c r="G141" s="3">
        <f t="shared" si="4"/>
        <v>770955609</v>
      </c>
    </row>
    <row r="142" spans="1:7" ht="22.5">
      <c r="A142" s="1" t="s">
        <v>147</v>
      </c>
      <c r="B142" s="2" t="s">
        <v>148</v>
      </c>
      <c r="C142" s="1" t="s">
        <v>16</v>
      </c>
      <c r="D142" s="2" t="s">
        <v>17</v>
      </c>
      <c r="E142" s="3">
        <v>776202300</v>
      </c>
      <c r="F142" s="3">
        <v>0</v>
      </c>
      <c r="G142" s="3">
        <f t="shared" si="4"/>
        <v>776202300</v>
      </c>
    </row>
    <row r="143" spans="1:7" ht="22.5">
      <c r="A143" s="1" t="s">
        <v>149</v>
      </c>
      <c r="B143" s="2" t="s">
        <v>150</v>
      </c>
      <c r="C143" s="1" t="s">
        <v>16</v>
      </c>
      <c r="D143" s="2" t="s">
        <v>17</v>
      </c>
      <c r="E143" s="3">
        <v>332638755</v>
      </c>
      <c r="F143" s="3">
        <v>0</v>
      </c>
      <c r="G143" s="3">
        <f t="shared" si="4"/>
        <v>332638755</v>
      </c>
    </row>
    <row r="144" spans="1:7" ht="22.5">
      <c r="A144" s="1" t="s">
        <v>151</v>
      </c>
      <c r="B144" s="2" t="s">
        <v>152</v>
      </c>
      <c r="C144" s="1" t="s">
        <v>16</v>
      </c>
      <c r="D144" s="2" t="s">
        <v>17</v>
      </c>
      <c r="E144" s="3">
        <v>302956500</v>
      </c>
      <c r="F144" s="3">
        <v>0</v>
      </c>
      <c r="G144" s="3">
        <f t="shared" si="4"/>
        <v>302956500</v>
      </c>
    </row>
    <row r="145" spans="1:7" ht="22.5">
      <c r="A145" s="1" t="s">
        <v>153</v>
      </c>
      <c r="B145" s="2" t="s">
        <v>154</v>
      </c>
      <c r="C145" s="1" t="s">
        <v>16</v>
      </c>
      <c r="D145" s="2" t="s">
        <v>17</v>
      </c>
      <c r="E145" s="3">
        <v>191312219</v>
      </c>
      <c r="F145" s="3">
        <v>0</v>
      </c>
      <c r="G145" s="3">
        <f t="shared" si="4"/>
        <v>191312219</v>
      </c>
    </row>
    <row r="146" spans="1:7" ht="22.5">
      <c r="A146" s="1" t="s">
        <v>155</v>
      </c>
      <c r="B146" s="2" t="s">
        <v>156</v>
      </c>
      <c r="C146" s="1" t="s">
        <v>16</v>
      </c>
      <c r="D146" s="2" t="s">
        <v>17</v>
      </c>
      <c r="E146" s="3">
        <v>292820332</v>
      </c>
      <c r="F146" s="3">
        <v>0</v>
      </c>
      <c r="G146" s="3">
        <f t="shared" si="4"/>
        <v>292820332</v>
      </c>
    </row>
    <row r="147" spans="1:7" ht="22.5">
      <c r="A147" s="1" t="s">
        <v>157</v>
      </c>
      <c r="B147" s="2" t="s">
        <v>158</v>
      </c>
      <c r="C147" s="1" t="s">
        <v>16</v>
      </c>
      <c r="D147" s="2" t="s">
        <v>17</v>
      </c>
      <c r="E147" s="3">
        <v>417426260</v>
      </c>
      <c r="F147" s="3">
        <v>0</v>
      </c>
      <c r="G147" s="3">
        <f t="shared" si="4"/>
        <v>417426260</v>
      </c>
    </row>
    <row r="148" spans="1:7" ht="22.5">
      <c r="A148" s="1" t="s">
        <v>159</v>
      </c>
      <c r="B148" s="2" t="s">
        <v>160</v>
      </c>
      <c r="C148" s="1" t="s">
        <v>16</v>
      </c>
      <c r="D148" s="2" t="s">
        <v>17</v>
      </c>
      <c r="E148" s="3">
        <v>287797142</v>
      </c>
      <c r="F148" s="3">
        <v>0</v>
      </c>
      <c r="G148" s="3">
        <f t="shared" si="4"/>
        <v>287797142</v>
      </c>
    </row>
    <row r="149" spans="1:7" ht="22.5">
      <c r="A149" s="1" t="s">
        <v>111</v>
      </c>
      <c r="B149" s="2" t="s">
        <v>112</v>
      </c>
      <c r="C149" s="1" t="s">
        <v>18</v>
      </c>
      <c r="D149" s="2" t="s">
        <v>19</v>
      </c>
      <c r="E149" s="3">
        <v>1018021573</v>
      </c>
      <c r="F149" s="3">
        <v>32273028</v>
      </c>
      <c r="G149" s="3">
        <f t="shared" si="4"/>
        <v>985748545</v>
      </c>
    </row>
    <row r="150" spans="1:7" ht="22.5">
      <c r="A150" s="1" t="s">
        <v>113</v>
      </c>
      <c r="B150" s="2" t="s">
        <v>114</v>
      </c>
      <c r="C150" s="1" t="s">
        <v>18</v>
      </c>
      <c r="D150" s="2" t="s">
        <v>19</v>
      </c>
      <c r="E150" s="3">
        <v>784305048</v>
      </c>
      <c r="F150" s="3">
        <v>37785979</v>
      </c>
      <c r="G150" s="3">
        <f t="shared" si="4"/>
        <v>746519069</v>
      </c>
    </row>
    <row r="151" spans="1:7" ht="22.5">
      <c r="A151" s="1" t="s">
        <v>115</v>
      </c>
      <c r="B151" s="2" t="s">
        <v>116</v>
      </c>
      <c r="C151" s="1" t="s">
        <v>18</v>
      </c>
      <c r="D151" s="2" t="s">
        <v>19</v>
      </c>
      <c r="E151" s="3">
        <v>474728796</v>
      </c>
      <c r="F151" s="3">
        <v>32691531</v>
      </c>
      <c r="G151" s="3">
        <f t="shared" si="4"/>
        <v>442037265</v>
      </c>
    </row>
    <row r="152" spans="1:7" ht="22.5">
      <c r="A152" s="1" t="s">
        <v>117</v>
      </c>
      <c r="B152" s="2" t="s">
        <v>118</v>
      </c>
      <c r="C152" s="1" t="s">
        <v>18</v>
      </c>
      <c r="D152" s="2" t="s">
        <v>19</v>
      </c>
      <c r="E152" s="3">
        <v>440586853</v>
      </c>
      <c r="F152" s="3">
        <v>8071490</v>
      </c>
      <c r="G152" s="3">
        <f t="shared" si="4"/>
        <v>432515363</v>
      </c>
    </row>
    <row r="153" spans="1:7" ht="22.5">
      <c r="A153" s="1" t="s">
        <v>119</v>
      </c>
      <c r="B153" s="2" t="s">
        <v>120</v>
      </c>
      <c r="C153" s="1" t="s">
        <v>18</v>
      </c>
      <c r="D153" s="2" t="s">
        <v>19</v>
      </c>
      <c r="E153" s="3">
        <v>565791315</v>
      </c>
      <c r="F153" s="3">
        <v>18236499</v>
      </c>
      <c r="G153" s="3">
        <f t="shared" si="4"/>
        <v>547554816</v>
      </c>
    </row>
    <row r="154" spans="1:7" ht="22.5">
      <c r="A154" s="1" t="s">
        <v>121</v>
      </c>
      <c r="B154" s="2" t="s">
        <v>122</v>
      </c>
      <c r="C154" s="1" t="s">
        <v>18</v>
      </c>
      <c r="D154" s="2" t="s">
        <v>19</v>
      </c>
      <c r="E154" s="3">
        <v>189445938</v>
      </c>
      <c r="F154" s="3">
        <v>8269811</v>
      </c>
      <c r="G154" s="3">
        <f t="shared" si="4"/>
        <v>181176127</v>
      </c>
    </row>
    <row r="155" spans="1:7" ht="22.5">
      <c r="A155" s="1" t="s">
        <v>123</v>
      </c>
      <c r="B155" s="2" t="s">
        <v>124</v>
      </c>
      <c r="C155" s="1" t="s">
        <v>18</v>
      </c>
      <c r="D155" s="2" t="s">
        <v>19</v>
      </c>
      <c r="E155" s="3">
        <v>432423905</v>
      </c>
      <c r="F155" s="3">
        <v>30549421</v>
      </c>
      <c r="G155" s="3">
        <f t="shared" si="4"/>
        <v>401874484</v>
      </c>
    </row>
    <row r="156" spans="1:7" ht="22.5">
      <c r="A156" s="1" t="s">
        <v>125</v>
      </c>
      <c r="B156" s="2" t="s">
        <v>126</v>
      </c>
      <c r="C156" s="1" t="s">
        <v>18</v>
      </c>
      <c r="D156" s="2" t="s">
        <v>19</v>
      </c>
      <c r="E156" s="3">
        <v>423014420</v>
      </c>
      <c r="F156" s="3">
        <v>6677867</v>
      </c>
      <c r="G156" s="3">
        <f t="shared" si="4"/>
        <v>416336553</v>
      </c>
    </row>
    <row r="157" spans="1:7" ht="22.5">
      <c r="A157" s="1" t="s">
        <v>127</v>
      </c>
      <c r="B157" s="2" t="s">
        <v>128</v>
      </c>
      <c r="C157" s="1" t="s">
        <v>18</v>
      </c>
      <c r="D157" s="2" t="s">
        <v>19</v>
      </c>
      <c r="E157" s="3">
        <v>318535648</v>
      </c>
      <c r="F157" s="3">
        <v>16692537</v>
      </c>
      <c r="G157" s="3">
        <f t="shared" si="4"/>
        <v>301843111</v>
      </c>
    </row>
    <row r="158" spans="1:7" ht="22.5">
      <c r="A158" s="1" t="s">
        <v>129</v>
      </c>
      <c r="B158" s="2" t="s">
        <v>130</v>
      </c>
      <c r="C158" s="1" t="s">
        <v>18</v>
      </c>
      <c r="D158" s="2" t="s">
        <v>19</v>
      </c>
      <c r="E158" s="3">
        <v>469343350</v>
      </c>
      <c r="F158" s="3">
        <v>8823151</v>
      </c>
      <c r="G158" s="3">
        <f t="shared" si="4"/>
        <v>460520199</v>
      </c>
    </row>
    <row r="159" spans="1:7" ht="22.5">
      <c r="A159" s="1" t="s">
        <v>131</v>
      </c>
      <c r="B159" s="2" t="s">
        <v>132</v>
      </c>
      <c r="C159" s="1" t="s">
        <v>18</v>
      </c>
      <c r="D159" s="2" t="s">
        <v>19</v>
      </c>
      <c r="E159" s="3">
        <v>291058606</v>
      </c>
      <c r="F159" s="3">
        <v>14185384</v>
      </c>
      <c r="G159" s="3">
        <f t="shared" si="4"/>
        <v>276873222</v>
      </c>
    </row>
    <row r="160" spans="1:7" ht="22.5">
      <c r="A160" s="1" t="s">
        <v>133</v>
      </c>
      <c r="B160" s="2" t="s">
        <v>134</v>
      </c>
      <c r="C160" s="1" t="s">
        <v>18</v>
      </c>
      <c r="D160" s="2" t="s">
        <v>19</v>
      </c>
      <c r="E160" s="3">
        <v>126543525</v>
      </c>
      <c r="F160" s="3">
        <v>0</v>
      </c>
      <c r="G160" s="3">
        <f t="shared" si="4"/>
        <v>126543525</v>
      </c>
    </row>
    <row r="161" spans="1:8" ht="22.5">
      <c r="A161" s="1" t="s">
        <v>135</v>
      </c>
      <c r="B161" s="2" t="s">
        <v>136</v>
      </c>
      <c r="C161" s="1" t="s">
        <v>18</v>
      </c>
      <c r="D161" s="2" t="s">
        <v>19</v>
      </c>
      <c r="E161" s="3">
        <v>406202597</v>
      </c>
      <c r="F161" s="3">
        <v>18199044</v>
      </c>
      <c r="G161" s="3">
        <f t="shared" si="4"/>
        <v>388003553</v>
      </c>
    </row>
    <row r="162" spans="1:8" ht="22.5">
      <c r="A162" s="1" t="s">
        <v>137</v>
      </c>
      <c r="B162" s="2" t="s">
        <v>138</v>
      </c>
      <c r="C162" s="1" t="s">
        <v>18</v>
      </c>
      <c r="D162" s="2" t="s">
        <v>19</v>
      </c>
      <c r="E162" s="3">
        <v>372332061</v>
      </c>
      <c r="F162" s="3">
        <v>47718892</v>
      </c>
      <c r="G162" s="3">
        <f t="shared" si="4"/>
        <v>324613169</v>
      </c>
    </row>
    <row r="163" spans="1:8" ht="22.5">
      <c r="A163" s="1" t="s">
        <v>139</v>
      </c>
      <c r="B163" s="2" t="s">
        <v>140</v>
      </c>
      <c r="C163" s="1" t="s">
        <v>18</v>
      </c>
      <c r="D163" s="2" t="s">
        <v>19</v>
      </c>
      <c r="E163" s="3">
        <v>272688931</v>
      </c>
      <c r="F163" s="3">
        <v>9829212</v>
      </c>
      <c r="G163" s="3">
        <f t="shared" si="4"/>
        <v>262859719</v>
      </c>
    </row>
    <row r="164" spans="1:8" ht="22.5">
      <c r="A164" s="1" t="s">
        <v>141</v>
      </c>
      <c r="B164" s="2" t="s">
        <v>142</v>
      </c>
      <c r="C164" s="1" t="s">
        <v>18</v>
      </c>
      <c r="D164" s="2" t="s">
        <v>19</v>
      </c>
      <c r="E164" s="3">
        <v>92375229</v>
      </c>
      <c r="F164" s="3">
        <v>8337385</v>
      </c>
      <c r="G164" s="3">
        <f t="shared" si="4"/>
        <v>84037844</v>
      </c>
    </row>
    <row r="165" spans="1:8" ht="22.5">
      <c r="A165" s="1" t="s">
        <v>143</v>
      </c>
      <c r="B165" s="2" t="s">
        <v>144</v>
      </c>
      <c r="C165" s="1" t="s">
        <v>18</v>
      </c>
      <c r="D165" s="2" t="s">
        <v>19</v>
      </c>
      <c r="E165" s="3">
        <v>132317579</v>
      </c>
      <c r="F165" s="3">
        <v>520005</v>
      </c>
      <c r="G165" s="3">
        <f t="shared" si="4"/>
        <v>131797574</v>
      </c>
    </row>
    <row r="166" spans="1:8" ht="22.5">
      <c r="A166" s="1" t="s">
        <v>145</v>
      </c>
      <c r="B166" s="2" t="s">
        <v>146</v>
      </c>
      <c r="C166" s="1" t="s">
        <v>18</v>
      </c>
      <c r="D166" s="2" t="s">
        <v>19</v>
      </c>
      <c r="E166" s="3">
        <v>435325661</v>
      </c>
      <c r="F166" s="3">
        <v>21130725</v>
      </c>
      <c r="G166" s="3">
        <f t="shared" si="4"/>
        <v>414194936</v>
      </c>
    </row>
    <row r="167" spans="1:8" ht="22.5">
      <c r="A167" s="1" t="s">
        <v>147</v>
      </c>
      <c r="B167" s="2" t="s">
        <v>148</v>
      </c>
      <c r="C167" s="1" t="s">
        <v>18</v>
      </c>
      <c r="D167" s="2" t="s">
        <v>19</v>
      </c>
      <c r="E167" s="3">
        <v>404775092</v>
      </c>
      <c r="F167" s="3">
        <v>13177166</v>
      </c>
      <c r="G167" s="3">
        <f t="shared" si="4"/>
        <v>391597926</v>
      </c>
    </row>
    <row r="168" spans="1:8" ht="22.5">
      <c r="A168" s="1" t="s">
        <v>149</v>
      </c>
      <c r="B168" s="2" t="s">
        <v>150</v>
      </c>
      <c r="C168" s="1" t="s">
        <v>18</v>
      </c>
      <c r="D168" s="2" t="s">
        <v>19</v>
      </c>
      <c r="E168" s="3">
        <v>227842985</v>
      </c>
      <c r="F168" s="3">
        <v>7112759</v>
      </c>
      <c r="G168" s="3">
        <f t="shared" si="4"/>
        <v>220730226</v>
      </c>
    </row>
    <row r="169" spans="1:8" ht="22.5">
      <c r="A169" s="1" t="s">
        <v>151</v>
      </c>
      <c r="B169" s="2" t="s">
        <v>152</v>
      </c>
      <c r="C169" s="1" t="s">
        <v>18</v>
      </c>
      <c r="D169" s="2" t="s">
        <v>19</v>
      </c>
      <c r="E169" s="3">
        <v>157870832</v>
      </c>
      <c r="F169" s="3">
        <v>4760705</v>
      </c>
      <c r="G169" s="3">
        <f t="shared" si="4"/>
        <v>153110127</v>
      </c>
    </row>
    <row r="170" spans="1:8" ht="22.5">
      <c r="A170" s="1" t="s">
        <v>153</v>
      </c>
      <c r="B170" s="2" t="s">
        <v>154</v>
      </c>
      <c r="C170" s="1" t="s">
        <v>18</v>
      </c>
      <c r="D170" s="2" t="s">
        <v>19</v>
      </c>
      <c r="E170" s="3">
        <v>117325941</v>
      </c>
      <c r="F170" s="3">
        <v>15290064</v>
      </c>
      <c r="G170" s="3">
        <f t="shared" si="4"/>
        <v>102035877</v>
      </c>
    </row>
    <row r="171" spans="1:8" ht="22.5">
      <c r="A171" s="1" t="s">
        <v>155</v>
      </c>
      <c r="B171" s="2" t="s">
        <v>156</v>
      </c>
      <c r="C171" s="1" t="s">
        <v>18</v>
      </c>
      <c r="D171" s="2" t="s">
        <v>19</v>
      </c>
      <c r="E171" s="3">
        <v>139696096</v>
      </c>
      <c r="F171" s="3">
        <v>9930964</v>
      </c>
      <c r="G171" s="3">
        <f t="shared" si="4"/>
        <v>129765132</v>
      </c>
    </row>
    <row r="172" spans="1:8" ht="22.5">
      <c r="A172" s="1" t="s">
        <v>157</v>
      </c>
      <c r="B172" s="2" t="s">
        <v>158</v>
      </c>
      <c r="C172" s="1" t="s">
        <v>18</v>
      </c>
      <c r="D172" s="2" t="s">
        <v>19</v>
      </c>
      <c r="E172" s="3">
        <v>164585308</v>
      </c>
      <c r="F172" s="3">
        <v>8786611</v>
      </c>
      <c r="G172" s="3">
        <f t="shared" si="4"/>
        <v>155798697</v>
      </c>
    </row>
    <row r="173" spans="1:8" ht="22.5">
      <c r="A173" s="1" t="s">
        <v>159</v>
      </c>
      <c r="B173" s="2" t="s">
        <v>160</v>
      </c>
      <c r="C173" s="1" t="s">
        <v>18</v>
      </c>
      <c r="D173" s="2" t="s">
        <v>19</v>
      </c>
      <c r="E173" s="3">
        <v>146352046</v>
      </c>
      <c r="F173" s="3">
        <v>8920986</v>
      </c>
      <c r="G173" s="3">
        <f t="shared" si="4"/>
        <v>137431060</v>
      </c>
      <c r="H173" s="30" t="s">
        <v>410</v>
      </c>
    </row>
    <row r="174" spans="1:8" s="9" customFormat="1" ht="22.5">
      <c r="A174" s="28"/>
      <c r="B174" s="29"/>
      <c r="C174" s="28"/>
      <c r="D174" s="29"/>
      <c r="E174" s="30">
        <f>SUM(E124:E173)</f>
        <v>24326417072</v>
      </c>
      <c r="F174" s="30">
        <f t="shared" ref="F174:G174" si="5">SUM(F124:F173)</f>
        <v>387971216</v>
      </c>
      <c r="G174" s="30">
        <f t="shared" si="5"/>
        <v>23938445856</v>
      </c>
      <c r="H174" s="30">
        <f>G174</f>
        <v>23938445856</v>
      </c>
    </row>
    <row r="175" spans="1:8" ht="22.5">
      <c r="A175" s="1" t="s">
        <v>111</v>
      </c>
      <c r="B175" s="2" t="s">
        <v>112</v>
      </c>
      <c r="C175" s="1" t="s">
        <v>20</v>
      </c>
      <c r="D175" s="2" t="s">
        <v>21</v>
      </c>
      <c r="E175" s="3">
        <v>269246441</v>
      </c>
      <c r="F175" s="3">
        <v>0</v>
      </c>
      <c r="G175" s="3">
        <f t="shared" si="4"/>
        <v>269246441</v>
      </c>
    </row>
    <row r="176" spans="1:8" ht="22.5">
      <c r="A176" s="1" t="s">
        <v>113</v>
      </c>
      <c r="B176" s="2" t="s">
        <v>114</v>
      </c>
      <c r="C176" s="1" t="s">
        <v>20</v>
      </c>
      <c r="D176" s="2" t="s">
        <v>21</v>
      </c>
      <c r="E176" s="3">
        <v>178952877</v>
      </c>
      <c r="F176" s="3">
        <v>0</v>
      </c>
      <c r="G176" s="3">
        <f t="shared" si="4"/>
        <v>178952877</v>
      </c>
    </row>
    <row r="177" spans="1:7" ht="22.5">
      <c r="A177" s="1" t="s">
        <v>115</v>
      </c>
      <c r="B177" s="2" t="s">
        <v>116</v>
      </c>
      <c r="C177" s="1" t="s">
        <v>20</v>
      </c>
      <c r="D177" s="2" t="s">
        <v>21</v>
      </c>
      <c r="E177" s="3">
        <v>56215857</v>
      </c>
      <c r="F177" s="3">
        <v>856590</v>
      </c>
      <c r="G177" s="3">
        <f t="shared" si="4"/>
        <v>55359267</v>
      </c>
    </row>
    <row r="178" spans="1:7" ht="22.5">
      <c r="A178" s="1" t="s">
        <v>117</v>
      </c>
      <c r="B178" s="2" t="s">
        <v>118</v>
      </c>
      <c r="C178" s="1" t="s">
        <v>20</v>
      </c>
      <c r="D178" s="2" t="s">
        <v>21</v>
      </c>
      <c r="E178" s="3">
        <v>94366844</v>
      </c>
      <c r="F178" s="3">
        <v>0</v>
      </c>
      <c r="G178" s="3">
        <f t="shared" si="4"/>
        <v>94366844</v>
      </c>
    </row>
    <row r="179" spans="1:7" ht="22.5">
      <c r="A179" s="1" t="s">
        <v>119</v>
      </c>
      <c r="B179" s="2" t="s">
        <v>120</v>
      </c>
      <c r="C179" s="1" t="s">
        <v>20</v>
      </c>
      <c r="D179" s="2" t="s">
        <v>21</v>
      </c>
      <c r="E179" s="3">
        <v>118655767</v>
      </c>
      <c r="F179" s="3">
        <v>0</v>
      </c>
      <c r="G179" s="3">
        <f t="shared" si="4"/>
        <v>118655767</v>
      </c>
    </row>
    <row r="180" spans="1:7" ht="22.5">
      <c r="A180" s="1" t="s">
        <v>121</v>
      </c>
      <c r="B180" s="2" t="s">
        <v>122</v>
      </c>
      <c r="C180" s="1" t="s">
        <v>20</v>
      </c>
      <c r="D180" s="2" t="s">
        <v>21</v>
      </c>
      <c r="E180" s="3">
        <v>11707284</v>
      </c>
      <c r="F180" s="3">
        <v>0</v>
      </c>
      <c r="G180" s="3">
        <f t="shared" si="4"/>
        <v>11707284</v>
      </c>
    </row>
    <row r="181" spans="1:7" ht="22.5">
      <c r="A181" s="1" t="s">
        <v>123</v>
      </c>
      <c r="B181" s="2" t="s">
        <v>124</v>
      </c>
      <c r="C181" s="1" t="s">
        <v>20</v>
      </c>
      <c r="D181" s="2" t="s">
        <v>21</v>
      </c>
      <c r="E181" s="3">
        <v>101206466</v>
      </c>
      <c r="F181" s="3">
        <v>0</v>
      </c>
      <c r="G181" s="3">
        <f t="shared" si="4"/>
        <v>101206466</v>
      </c>
    </row>
    <row r="182" spans="1:7" ht="22.5">
      <c r="A182" s="1" t="s">
        <v>125</v>
      </c>
      <c r="B182" s="2" t="s">
        <v>126</v>
      </c>
      <c r="C182" s="1" t="s">
        <v>20</v>
      </c>
      <c r="D182" s="2" t="s">
        <v>21</v>
      </c>
      <c r="E182" s="3">
        <v>118494988</v>
      </c>
      <c r="F182" s="3">
        <v>0</v>
      </c>
      <c r="G182" s="3">
        <f t="shared" si="4"/>
        <v>118494988</v>
      </c>
    </row>
    <row r="183" spans="1:7" ht="22.5">
      <c r="A183" s="1" t="s">
        <v>127</v>
      </c>
      <c r="B183" s="2" t="s">
        <v>128</v>
      </c>
      <c r="C183" s="1" t="s">
        <v>20</v>
      </c>
      <c r="D183" s="2" t="s">
        <v>21</v>
      </c>
      <c r="E183" s="3">
        <v>67601022</v>
      </c>
      <c r="F183" s="3">
        <v>61734</v>
      </c>
      <c r="G183" s="3">
        <f t="shared" si="4"/>
        <v>67539288</v>
      </c>
    </row>
    <row r="184" spans="1:7" ht="22.5">
      <c r="A184" s="1" t="s">
        <v>129</v>
      </c>
      <c r="B184" s="2" t="s">
        <v>130</v>
      </c>
      <c r="C184" s="1" t="s">
        <v>20</v>
      </c>
      <c r="D184" s="2" t="s">
        <v>21</v>
      </c>
      <c r="E184" s="3">
        <v>89047050</v>
      </c>
      <c r="F184" s="3">
        <v>0</v>
      </c>
      <c r="G184" s="3">
        <f t="shared" si="4"/>
        <v>89047050</v>
      </c>
    </row>
    <row r="185" spans="1:7" ht="22.5">
      <c r="A185" s="1" t="s">
        <v>131</v>
      </c>
      <c r="B185" s="2" t="s">
        <v>132</v>
      </c>
      <c r="C185" s="1" t="s">
        <v>20</v>
      </c>
      <c r="D185" s="2" t="s">
        <v>21</v>
      </c>
      <c r="E185" s="3">
        <v>104442607</v>
      </c>
      <c r="F185" s="3">
        <v>0</v>
      </c>
      <c r="G185" s="3">
        <f t="shared" si="4"/>
        <v>104442607</v>
      </c>
    </row>
    <row r="186" spans="1:7" ht="22.5">
      <c r="A186" s="1" t="s">
        <v>133</v>
      </c>
      <c r="B186" s="2" t="s">
        <v>134</v>
      </c>
      <c r="C186" s="1" t="s">
        <v>20</v>
      </c>
      <c r="D186" s="2" t="s">
        <v>21</v>
      </c>
      <c r="E186" s="3">
        <v>47391933</v>
      </c>
      <c r="F186" s="3">
        <v>0</v>
      </c>
      <c r="G186" s="3">
        <f t="shared" si="4"/>
        <v>47391933</v>
      </c>
    </row>
    <row r="187" spans="1:7" ht="22.5">
      <c r="A187" s="1" t="s">
        <v>135</v>
      </c>
      <c r="B187" s="2" t="s">
        <v>136</v>
      </c>
      <c r="C187" s="1" t="s">
        <v>20</v>
      </c>
      <c r="D187" s="2" t="s">
        <v>21</v>
      </c>
      <c r="E187" s="3">
        <v>85660198</v>
      </c>
      <c r="F187" s="3">
        <v>0</v>
      </c>
      <c r="G187" s="3">
        <f t="shared" si="4"/>
        <v>85660198</v>
      </c>
    </row>
    <row r="188" spans="1:7" ht="22.5">
      <c r="A188" s="1" t="s">
        <v>137</v>
      </c>
      <c r="B188" s="2" t="s">
        <v>138</v>
      </c>
      <c r="C188" s="1" t="s">
        <v>20</v>
      </c>
      <c r="D188" s="2" t="s">
        <v>21</v>
      </c>
      <c r="E188" s="3">
        <v>61020370</v>
      </c>
      <c r="F188" s="3">
        <v>0</v>
      </c>
      <c r="G188" s="3">
        <f t="shared" si="4"/>
        <v>61020370</v>
      </c>
    </row>
    <row r="189" spans="1:7" ht="22.5">
      <c r="A189" s="1" t="s">
        <v>139</v>
      </c>
      <c r="B189" s="2" t="s">
        <v>140</v>
      </c>
      <c r="C189" s="1" t="s">
        <v>20</v>
      </c>
      <c r="D189" s="2" t="s">
        <v>21</v>
      </c>
      <c r="E189" s="3">
        <v>60996714</v>
      </c>
      <c r="F189" s="3">
        <v>0</v>
      </c>
      <c r="G189" s="3">
        <f t="shared" si="4"/>
        <v>60996714</v>
      </c>
    </row>
    <row r="190" spans="1:7" ht="22.5">
      <c r="A190" s="1" t="s">
        <v>141</v>
      </c>
      <c r="B190" s="2" t="s">
        <v>142</v>
      </c>
      <c r="C190" s="1" t="s">
        <v>20</v>
      </c>
      <c r="D190" s="2" t="s">
        <v>21</v>
      </c>
      <c r="E190" s="3">
        <v>31279657</v>
      </c>
      <c r="F190" s="3">
        <v>0</v>
      </c>
      <c r="G190" s="3">
        <f t="shared" si="4"/>
        <v>31279657</v>
      </c>
    </row>
    <row r="191" spans="1:7" ht="22.5">
      <c r="A191" s="1" t="s">
        <v>145</v>
      </c>
      <c r="B191" s="2" t="s">
        <v>146</v>
      </c>
      <c r="C191" s="1" t="s">
        <v>20</v>
      </c>
      <c r="D191" s="2" t="s">
        <v>21</v>
      </c>
      <c r="E191" s="3">
        <v>137333998</v>
      </c>
      <c r="F191" s="3">
        <v>0</v>
      </c>
      <c r="G191" s="3">
        <f t="shared" si="4"/>
        <v>137333998</v>
      </c>
    </row>
    <row r="192" spans="1:7" ht="22.5">
      <c r="A192" s="1" t="s">
        <v>147</v>
      </c>
      <c r="B192" s="2" t="s">
        <v>148</v>
      </c>
      <c r="C192" s="1" t="s">
        <v>20</v>
      </c>
      <c r="D192" s="2" t="s">
        <v>21</v>
      </c>
      <c r="E192" s="3">
        <v>64866020</v>
      </c>
      <c r="F192" s="3">
        <v>0</v>
      </c>
      <c r="G192" s="3">
        <f t="shared" si="4"/>
        <v>64866020</v>
      </c>
    </row>
    <row r="193" spans="1:8" ht="22.5">
      <c r="A193" s="1" t="s">
        <v>149</v>
      </c>
      <c r="B193" s="2" t="s">
        <v>150</v>
      </c>
      <c r="C193" s="1" t="s">
        <v>20</v>
      </c>
      <c r="D193" s="2" t="s">
        <v>21</v>
      </c>
      <c r="E193" s="3">
        <v>8256969</v>
      </c>
      <c r="F193" s="3">
        <v>0</v>
      </c>
      <c r="G193" s="3">
        <f t="shared" si="4"/>
        <v>8256969</v>
      </c>
    </row>
    <row r="194" spans="1:8" ht="22.5">
      <c r="A194" s="1" t="s">
        <v>151</v>
      </c>
      <c r="B194" s="2" t="s">
        <v>152</v>
      </c>
      <c r="C194" s="1" t="s">
        <v>20</v>
      </c>
      <c r="D194" s="2" t="s">
        <v>21</v>
      </c>
      <c r="E194" s="3">
        <v>64564177</v>
      </c>
      <c r="F194" s="3">
        <v>0</v>
      </c>
      <c r="G194" s="3">
        <f t="shared" si="4"/>
        <v>64564177</v>
      </c>
    </row>
    <row r="195" spans="1:8" ht="22.5">
      <c r="A195" s="1" t="s">
        <v>153</v>
      </c>
      <c r="B195" s="2" t="s">
        <v>154</v>
      </c>
      <c r="C195" s="1" t="s">
        <v>20</v>
      </c>
      <c r="D195" s="2" t="s">
        <v>21</v>
      </c>
      <c r="E195" s="3">
        <v>33266319</v>
      </c>
      <c r="F195" s="3">
        <v>0</v>
      </c>
      <c r="G195" s="3">
        <f t="shared" si="4"/>
        <v>33266319</v>
      </c>
    </row>
    <row r="196" spans="1:8" ht="22.5">
      <c r="A196" s="1" t="s">
        <v>155</v>
      </c>
      <c r="B196" s="2" t="s">
        <v>156</v>
      </c>
      <c r="C196" s="1" t="s">
        <v>20</v>
      </c>
      <c r="D196" s="2" t="s">
        <v>21</v>
      </c>
      <c r="E196" s="3">
        <v>63980269</v>
      </c>
      <c r="F196" s="3">
        <v>0</v>
      </c>
      <c r="G196" s="3">
        <f t="shared" si="4"/>
        <v>63980269</v>
      </c>
    </row>
    <row r="197" spans="1:8" ht="22.5">
      <c r="A197" s="1" t="s">
        <v>157</v>
      </c>
      <c r="B197" s="2" t="s">
        <v>158</v>
      </c>
      <c r="C197" s="1" t="s">
        <v>20</v>
      </c>
      <c r="D197" s="2" t="s">
        <v>21</v>
      </c>
      <c r="E197" s="3">
        <v>68560615</v>
      </c>
      <c r="F197" s="3">
        <v>0</v>
      </c>
      <c r="G197" s="3">
        <f t="shared" si="4"/>
        <v>68560615</v>
      </c>
    </row>
    <row r="198" spans="1:8" ht="22.5">
      <c r="A198" s="1" t="s">
        <v>159</v>
      </c>
      <c r="B198" s="2" t="s">
        <v>160</v>
      </c>
      <c r="C198" s="1" t="s">
        <v>20</v>
      </c>
      <c r="D198" s="2" t="s">
        <v>21</v>
      </c>
      <c r="E198" s="3">
        <v>65288110</v>
      </c>
      <c r="F198" s="3">
        <v>0</v>
      </c>
      <c r="G198" s="3">
        <f t="shared" ref="G198:G263" si="6">E198-F198</f>
        <v>65288110</v>
      </c>
      <c r="H198" s="30" t="s">
        <v>423</v>
      </c>
    </row>
    <row r="199" spans="1:8" s="9" customFormat="1" ht="22.5">
      <c r="A199" s="28"/>
      <c r="B199" s="29"/>
      <c r="C199" s="28"/>
      <c r="D199" s="29"/>
      <c r="E199" s="30">
        <f>SUM(E175:E198)</f>
        <v>2002402552</v>
      </c>
      <c r="F199" s="30">
        <f t="shared" ref="F199:G199" si="7">SUM(F175:F198)</f>
        <v>918324</v>
      </c>
      <c r="G199" s="30">
        <f t="shared" si="7"/>
        <v>2001484228</v>
      </c>
      <c r="H199" s="30">
        <f>G199</f>
        <v>2001484228</v>
      </c>
    </row>
    <row r="200" spans="1:8" ht="22.5">
      <c r="A200" s="1" t="s">
        <v>111</v>
      </c>
      <c r="B200" s="2" t="s">
        <v>112</v>
      </c>
      <c r="C200" s="1" t="s">
        <v>22</v>
      </c>
      <c r="D200" s="2" t="s">
        <v>23</v>
      </c>
      <c r="E200" s="3">
        <v>947274826</v>
      </c>
      <c r="F200" s="3">
        <v>0</v>
      </c>
      <c r="G200" s="3">
        <f t="shared" si="6"/>
        <v>947274826</v>
      </c>
    </row>
    <row r="201" spans="1:8" ht="22.5">
      <c r="A201" s="1" t="s">
        <v>113</v>
      </c>
      <c r="B201" s="2" t="s">
        <v>114</v>
      </c>
      <c r="C201" s="1" t="s">
        <v>22</v>
      </c>
      <c r="D201" s="2" t="s">
        <v>23</v>
      </c>
      <c r="E201" s="3">
        <v>707145712</v>
      </c>
      <c r="F201" s="3">
        <v>0</v>
      </c>
      <c r="G201" s="3">
        <f t="shared" si="6"/>
        <v>707145712</v>
      </c>
    </row>
    <row r="202" spans="1:8" ht="22.5">
      <c r="A202" s="1" t="s">
        <v>115</v>
      </c>
      <c r="B202" s="2" t="s">
        <v>116</v>
      </c>
      <c r="C202" s="1" t="s">
        <v>22</v>
      </c>
      <c r="D202" s="2" t="s">
        <v>23</v>
      </c>
      <c r="E202" s="3">
        <v>306607906</v>
      </c>
      <c r="F202" s="3">
        <v>0</v>
      </c>
      <c r="G202" s="3">
        <f t="shared" si="6"/>
        <v>306607906</v>
      </c>
    </row>
    <row r="203" spans="1:8" ht="22.5">
      <c r="A203" s="1" t="s">
        <v>117</v>
      </c>
      <c r="B203" s="2" t="s">
        <v>118</v>
      </c>
      <c r="C203" s="1" t="s">
        <v>22</v>
      </c>
      <c r="D203" s="2" t="s">
        <v>23</v>
      </c>
      <c r="E203" s="3">
        <v>272214550</v>
      </c>
      <c r="F203" s="3">
        <v>0</v>
      </c>
      <c r="G203" s="3">
        <f t="shared" si="6"/>
        <v>272214550</v>
      </c>
    </row>
    <row r="204" spans="1:8" ht="22.5">
      <c r="A204" s="1" t="s">
        <v>119</v>
      </c>
      <c r="B204" s="2" t="s">
        <v>120</v>
      </c>
      <c r="C204" s="1" t="s">
        <v>22</v>
      </c>
      <c r="D204" s="2" t="s">
        <v>23</v>
      </c>
      <c r="E204" s="3">
        <v>516749381</v>
      </c>
      <c r="F204" s="3">
        <v>0</v>
      </c>
      <c r="G204" s="3">
        <f t="shared" si="6"/>
        <v>516749381</v>
      </c>
    </row>
    <row r="205" spans="1:8" ht="22.5">
      <c r="A205" s="1" t="s">
        <v>121</v>
      </c>
      <c r="B205" s="2" t="s">
        <v>122</v>
      </c>
      <c r="C205" s="1" t="s">
        <v>22</v>
      </c>
      <c r="D205" s="2" t="s">
        <v>23</v>
      </c>
      <c r="E205" s="3">
        <v>106723485</v>
      </c>
      <c r="F205" s="3">
        <v>0</v>
      </c>
      <c r="G205" s="3">
        <f t="shared" si="6"/>
        <v>106723485</v>
      </c>
    </row>
    <row r="206" spans="1:8" ht="22.5">
      <c r="A206" s="1" t="s">
        <v>123</v>
      </c>
      <c r="B206" s="2" t="s">
        <v>124</v>
      </c>
      <c r="C206" s="1" t="s">
        <v>22</v>
      </c>
      <c r="D206" s="2" t="s">
        <v>23</v>
      </c>
      <c r="E206" s="3">
        <v>308290886</v>
      </c>
      <c r="F206" s="3">
        <v>0</v>
      </c>
      <c r="G206" s="3">
        <f t="shared" si="6"/>
        <v>308290886</v>
      </c>
    </row>
    <row r="207" spans="1:8" ht="22.5">
      <c r="A207" s="1" t="s">
        <v>125</v>
      </c>
      <c r="B207" s="2" t="s">
        <v>126</v>
      </c>
      <c r="C207" s="1" t="s">
        <v>22</v>
      </c>
      <c r="D207" s="2" t="s">
        <v>23</v>
      </c>
      <c r="E207" s="3">
        <v>378030615</v>
      </c>
      <c r="F207" s="3">
        <v>0</v>
      </c>
      <c r="G207" s="3">
        <f t="shared" si="6"/>
        <v>378030615</v>
      </c>
    </row>
    <row r="208" spans="1:8" ht="22.5">
      <c r="A208" s="1" t="s">
        <v>127</v>
      </c>
      <c r="B208" s="2" t="s">
        <v>128</v>
      </c>
      <c r="C208" s="1" t="s">
        <v>22</v>
      </c>
      <c r="D208" s="2" t="s">
        <v>23</v>
      </c>
      <c r="E208" s="3">
        <v>268768421</v>
      </c>
      <c r="F208" s="3">
        <v>0</v>
      </c>
      <c r="G208" s="3">
        <f t="shared" si="6"/>
        <v>268768421</v>
      </c>
    </row>
    <row r="209" spans="1:8" ht="22.5">
      <c r="A209" s="1" t="s">
        <v>129</v>
      </c>
      <c r="B209" s="2" t="s">
        <v>130</v>
      </c>
      <c r="C209" s="1" t="s">
        <v>22</v>
      </c>
      <c r="D209" s="2" t="s">
        <v>23</v>
      </c>
      <c r="E209" s="3">
        <v>441629895</v>
      </c>
      <c r="F209" s="3">
        <v>0</v>
      </c>
      <c r="G209" s="3">
        <f t="shared" si="6"/>
        <v>441629895</v>
      </c>
    </row>
    <row r="210" spans="1:8" ht="22.5">
      <c r="A210" s="1" t="s">
        <v>131</v>
      </c>
      <c r="B210" s="2" t="s">
        <v>132</v>
      </c>
      <c r="C210" s="1" t="s">
        <v>22</v>
      </c>
      <c r="D210" s="2" t="s">
        <v>23</v>
      </c>
      <c r="E210" s="3">
        <v>242242126</v>
      </c>
      <c r="F210" s="3">
        <v>0</v>
      </c>
      <c r="G210" s="3">
        <f t="shared" si="6"/>
        <v>242242126</v>
      </c>
    </row>
    <row r="211" spans="1:8" ht="22.5">
      <c r="A211" s="1" t="s">
        <v>135</v>
      </c>
      <c r="B211" s="2" t="s">
        <v>136</v>
      </c>
      <c r="C211" s="1" t="s">
        <v>22</v>
      </c>
      <c r="D211" s="2" t="s">
        <v>23</v>
      </c>
      <c r="E211" s="3">
        <v>291314314</v>
      </c>
      <c r="F211" s="3">
        <v>0</v>
      </c>
      <c r="G211" s="3">
        <f t="shared" si="6"/>
        <v>291314314</v>
      </c>
    </row>
    <row r="212" spans="1:8" ht="22.5">
      <c r="A212" s="1" t="s">
        <v>137</v>
      </c>
      <c r="B212" s="2" t="s">
        <v>138</v>
      </c>
      <c r="C212" s="1" t="s">
        <v>22</v>
      </c>
      <c r="D212" s="2" t="s">
        <v>23</v>
      </c>
      <c r="E212" s="3">
        <v>255803263</v>
      </c>
      <c r="F212" s="3">
        <v>0</v>
      </c>
      <c r="G212" s="3">
        <f t="shared" si="6"/>
        <v>255803263</v>
      </c>
    </row>
    <row r="213" spans="1:8" ht="22.5">
      <c r="A213" s="1" t="s">
        <v>139</v>
      </c>
      <c r="B213" s="2" t="s">
        <v>140</v>
      </c>
      <c r="C213" s="1" t="s">
        <v>22</v>
      </c>
      <c r="D213" s="2" t="s">
        <v>23</v>
      </c>
      <c r="E213" s="3">
        <v>174772292</v>
      </c>
      <c r="F213" s="3">
        <v>0</v>
      </c>
      <c r="G213" s="3">
        <f t="shared" si="6"/>
        <v>174772292</v>
      </c>
    </row>
    <row r="214" spans="1:8" ht="22.5">
      <c r="A214" s="1" t="s">
        <v>141</v>
      </c>
      <c r="B214" s="2" t="s">
        <v>142</v>
      </c>
      <c r="C214" s="1" t="s">
        <v>22</v>
      </c>
      <c r="D214" s="2" t="s">
        <v>23</v>
      </c>
      <c r="E214" s="3">
        <v>106480524</v>
      </c>
      <c r="F214" s="3">
        <v>0</v>
      </c>
      <c r="G214" s="3">
        <f t="shared" si="6"/>
        <v>106480524</v>
      </c>
    </row>
    <row r="215" spans="1:8" ht="22.5">
      <c r="A215" s="1" t="s">
        <v>143</v>
      </c>
      <c r="B215" s="2" t="s">
        <v>144</v>
      </c>
      <c r="C215" s="1" t="s">
        <v>22</v>
      </c>
      <c r="D215" s="2" t="s">
        <v>23</v>
      </c>
      <c r="E215" s="3">
        <v>80321714</v>
      </c>
      <c r="F215" s="3">
        <v>0</v>
      </c>
      <c r="G215" s="3">
        <f t="shared" si="6"/>
        <v>80321714</v>
      </c>
    </row>
    <row r="216" spans="1:8" ht="22.5">
      <c r="A216" s="1" t="s">
        <v>145</v>
      </c>
      <c r="B216" s="2" t="s">
        <v>146</v>
      </c>
      <c r="C216" s="1" t="s">
        <v>22</v>
      </c>
      <c r="D216" s="2" t="s">
        <v>23</v>
      </c>
      <c r="E216" s="3">
        <v>315995130</v>
      </c>
      <c r="F216" s="3">
        <v>0</v>
      </c>
      <c r="G216" s="3">
        <f t="shared" si="6"/>
        <v>315995130</v>
      </c>
    </row>
    <row r="217" spans="1:8" ht="22.5">
      <c r="A217" s="1" t="s">
        <v>147</v>
      </c>
      <c r="B217" s="2" t="s">
        <v>148</v>
      </c>
      <c r="C217" s="1" t="s">
        <v>22</v>
      </c>
      <c r="D217" s="2" t="s">
        <v>23</v>
      </c>
      <c r="E217" s="3">
        <v>448729998</v>
      </c>
      <c r="F217" s="3">
        <v>0</v>
      </c>
      <c r="G217" s="3">
        <f t="shared" si="6"/>
        <v>448729998</v>
      </c>
    </row>
    <row r="218" spans="1:8" ht="22.5">
      <c r="A218" s="1" t="s">
        <v>149</v>
      </c>
      <c r="B218" s="2" t="s">
        <v>150</v>
      </c>
      <c r="C218" s="1" t="s">
        <v>22</v>
      </c>
      <c r="D218" s="2" t="s">
        <v>23</v>
      </c>
      <c r="E218" s="3">
        <v>78321714</v>
      </c>
      <c r="F218" s="3">
        <v>0</v>
      </c>
      <c r="G218" s="3">
        <f t="shared" si="6"/>
        <v>78321714</v>
      </c>
    </row>
    <row r="219" spans="1:8" ht="22.5">
      <c r="A219" s="1" t="s">
        <v>151</v>
      </c>
      <c r="B219" s="2" t="s">
        <v>152</v>
      </c>
      <c r="C219" s="1" t="s">
        <v>22</v>
      </c>
      <c r="D219" s="2" t="s">
        <v>23</v>
      </c>
      <c r="E219" s="3">
        <v>135767553</v>
      </c>
      <c r="F219" s="3">
        <v>0</v>
      </c>
      <c r="G219" s="3">
        <f t="shared" si="6"/>
        <v>135767553</v>
      </c>
    </row>
    <row r="220" spans="1:8" ht="22.5">
      <c r="A220" s="1" t="s">
        <v>153</v>
      </c>
      <c r="B220" s="2" t="s">
        <v>154</v>
      </c>
      <c r="C220" s="1" t="s">
        <v>22</v>
      </c>
      <c r="D220" s="2" t="s">
        <v>23</v>
      </c>
      <c r="E220" s="3">
        <v>76949189</v>
      </c>
      <c r="F220" s="3">
        <v>0</v>
      </c>
      <c r="G220" s="3">
        <f t="shared" si="6"/>
        <v>76949189</v>
      </c>
    </row>
    <row r="221" spans="1:8" ht="22.5">
      <c r="A221" s="1" t="s">
        <v>155</v>
      </c>
      <c r="B221" s="2" t="s">
        <v>156</v>
      </c>
      <c r="C221" s="1" t="s">
        <v>22</v>
      </c>
      <c r="D221" s="2" t="s">
        <v>23</v>
      </c>
      <c r="E221" s="3">
        <v>101136513</v>
      </c>
      <c r="F221" s="3">
        <v>0</v>
      </c>
      <c r="G221" s="3">
        <f t="shared" si="6"/>
        <v>101136513</v>
      </c>
    </row>
    <row r="222" spans="1:8" ht="22.5">
      <c r="A222" s="1" t="s">
        <v>157</v>
      </c>
      <c r="B222" s="2" t="s">
        <v>158</v>
      </c>
      <c r="C222" s="1" t="s">
        <v>22</v>
      </c>
      <c r="D222" s="2" t="s">
        <v>23</v>
      </c>
      <c r="E222" s="3">
        <v>279698143</v>
      </c>
      <c r="F222" s="3">
        <v>0</v>
      </c>
      <c r="G222" s="3">
        <f t="shared" si="6"/>
        <v>279698143</v>
      </c>
    </row>
    <row r="223" spans="1:8" ht="22.5">
      <c r="A223" s="1" t="s">
        <v>159</v>
      </c>
      <c r="B223" s="2" t="s">
        <v>160</v>
      </c>
      <c r="C223" s="1" t="s">
        <v>22</v>
      </c>
      <c r="D223" s="2" t="s">
        <v>23</v>
      </c>
      <c r="E223" s="3">
        <v>193012756</v>
      </c>
      <c r="F223" s="3">
        <v>0</v>
      </c>
      <c r="G223" s="3">
        <f t="shared" si="6"/>
        <v>193012756</v>
      </c>
      <c r="H223" s="30" t="s">
        <v>416</v>
      </c>
    </row>
    <row r="224" spans="1:8" s="9" customFormat="1" ht="22.5">
      <c r="A224" s="28"/>
      <c r="B224" s="29"/>
      <c r="C224" s="28"/>
      <c r="D224" s="29"/>
      <c r="E224" s="30">
        <f>SUM(E200:E223)</f>
        <v>7033980906</v>
      </c>
      <c r="F224" s="30">
        <f t="shared" ref="F224:G224" si="8">SUM(F200:F223)</f>
        <v>0</v>
      </c>
      <c r="G224" s="30">
        <f t="shared" si="8"/>
        <v>7033980906</v>
      </c>
      <c r="H224" s="30">
        <f>G224</f>
        <v>7033980906</v>
      </c>
    </row>
    <row r="225" spans="1:7" ht="22.5">
      <c r="A225" s="1" t="s">
        <v>111</v>
      </c>
      <c r="B225" s="2" t="s">
        <v>112</v>
      </c>
      <c r="C225" s="1" t="s">
        <v>24</v>
      </c>
      <c r="D225" s="2" t="s">
        <v>25</v>
      </c>
      <c r="E225" s="3">
        <v>1033392321</v>
      </c>
      <c r="F225" s="3">
        <v>0</v>
      </c>
      <c r="G225" s="3">
        <f t="shared" si="6"/>
        <v>1033392321</v>
      </c>
    </row>
    <row r="226" spans="1:7" ht="22.5">
      <c r="A226" s="1" t="s">
        <v>113</v>
      </c>
      <c r="B226" s="2" t="s">
        <v>114</v>
      </c>
      <c r="C226" s="1" t="s">
        <v>24</v>
      </c>
      <c r="D226" s="2" t="s">
        <v>25</v>
      </c>
      <c r="E226" s="3">
        <v>842256614</v>
      </c>
      <c r="F226" s="3">
        <v>0</v>
      </c>
      <c r="G226" s="3">
        <f t="shared" si="6"/>
        <v>842256614</v>
      </c>
    </row>
    <row r="227" spans="1:7" ht="22.5">
      <c r="A227" s="1" t="s">
        <v>115</v>
      </c>
      <c r="B227" s="2" t="s">
        <v>116</v>
      </c>
      <c r="C227" s="1" t="s">
        <v>24</v>
      </c>
      <c r="D227" s="2" t="s">
        <v>25</v>
      </c>
      <c r="E227" s="3">
        <v>416119221</v>
      </c>
      <c r="F227" s="3">
        <v>0</v>
      </c>
      <c r="G227" s="3">
        <f t="shared" si="6"/>
        <v>416119221</v>
      </c>
    </row>
    <row r="228" spans="1:7" ht="22.5">
      <c r="A228" s="1" t="s">
        <v>117</v>
      </c>
      <c r="B228" s="2" t="s">
        <v>118</v>
      </c>
      <c r="C228" s="1" t="s">
        <v>24</v>
      </c>
      <c r="D228" s="2" t="s">
        <v>25</v>
      </c>
      <c r="E228" s="3">
        <v>392107270</v>
      </c>
      <c r="F228" s="3">
        <v>0</v>
      </c>
      <c r="G228" s="3">
        <f t="shared" si="6"/>
        <v>392107270</v>
      </c>
    </row>
    <row r="229" spans="1:7" ht="22.5">
      <c r="A229" s="1" t="s">
        <v>119</v>
      </c>
      <c r="B229" s="2" t="s">
        <v>120</v>
      </c>
      <c r="C229" s="1" t="s">
        <v>24</v>
      </c>
      <c r="D229" s="2" t="s">
        <v>25</v>
      </c>
      <c r="E229" s="3">
        <v>498560570</v>
      </c>
      <c r="F229" s="3">
        <v>0</v>
      </c>
      <c r="G229" s="3">
        <f t="shared" si="6"/>
        <v>498560570</v>
      </c>
    </row>
    <row r="230" spans="1:7" ht="22.5">
      <c r="A230" s="1" t="s">
        <v>121</v>
      </c>
      <c r="B230" s="2" t="s">
        <v>122</v>
      </c>
      <c r="C230" s="1" t="s">
        <v>24</v>
      </c>
      <c r="D230" s="2" t="s">
        <v>25</v>
      </c>
      <c r="E230" s="3">
        <v>257255916</v>
      </c>
      <c r="F230" s="3">
        <v>0</v>
      </c>
      <c r="G230" s="3">
        <f t="shared" si="6"/>
        <v>257255916</v>
      </c>
    </row>
    <row r="231" spans="1:7" ht="22.5">
      <c r="A231" s="1" t="s">
        <v>123</v>
      </c>
      <c r="B231" s="2" t="s">
        <v>124</v>
      </c>
      <c r="C231" s="1" t="s">
        <v>24</v>
      </c>
      <c r="D231" s="2" t="s">
        <v>25</v>
      </c>
      <c r="E231" s="3">
        <v>219581341</v>
      </c>
      <c r="F231" s="3">
        <v>0</v>
      </c>
      <c r="G231" s="3">
        <f t="shared" si="6"/>
        <v>219581341</v>
      </c>
    </row>
    <row r="232" spans="1:7" ht="22.5">
      <c r="A232" s="1" t="s">
        <v>125</v>
      </c>
      <c r="B232" s="2" t="s">
        <v>126</v>
      </c>
      <c r="C232" s="1" t="s">
        <v>24</v>
      </c>
      <c r="D232" s="2" t="s">
        <v>25</v>
      </c>
      <c r="E232" s="3">
        <v>195940451</v>
      </c>
      <c r="F232" s="3">
        <v>0</v>
      </c>
      <c r="G232" s="3">
        <f t="shared" si="6"/>
        <v>195940451</v>
      </c>
    </row>
    <row r="233" spans="1:7" ht="22.5">
      <c r="A233" s="1" t="s">
        <v>127</v>
      </c>
      <c r="B233" s="2" t="s">
        <v>128</v>
      </c>
      <c r="C233" s="1" t="s">
        <v>24</v>
      </c>
      <c r="D233" s="2" t="s">
        <v>25</v>
      </c>
      <c r="E233" s="3">
        <v>476798733</v>
      </c>
      <c r="F233" s="3">
        <v>0</v>
      </c>
      <c r="G233" s="3">
        <f t="shared" si="6"/>
        <v>476798733</v>
      </c>
    </row>
    <row r="234" spans="1:7" ht="22.5">
      <c r="A234" s="1" t="s">
        <v>129</v>
      </c>
      <c r="B234" s="2" t="s">
        <v>130</v>
      </c>
      <c r="C234" s="1" t="s">
        <v>24</v>
      </c>
      <c r="D234" s="2" t="s">
        <v>25</v>
      </c>
      <c r="E234" s="3">
        <v>864778460</v>
      </c>
      <c r="F234" s="3">
        <v>0</v>
      </c>
      <c r="G234" s="3">
        <f t="shared" si="6"/>
        <v>864778460</v>
      </c>
    </row>
    <row r="235" spans="1:7" ht="22.5">
      <c r="A235" s="1" t="s">
        <v>131</v>
      </c>
      <c r="B235" s="2" t="s">
        <v>132</v>
      </c>
      <c r="C235" s="1" t="s">
        <v>24</v>
      </c>
      <c r="D235" s="2" t="s">
        <v>25</v>
      </c>
      <c r="E235" s="3">
        <v>431481763</v>
      </c>
      <c r="F235" s="3">
        <v>0</v>
      </c>
      <c r="G235" s="3">
        <f t="shared" si="6"/>
        <v>431481763</v>
      </c>
    </row>
    <row r="236" spans="1:7" ht="22.5">
      <c r="A236" s="1" t="s">
        <v>133</v>
      </c>
      <c r="B236" s="2" t="s">
        <v>134</v>
      </c>
      <c r="C236" s="1" t="s">
        <v>24</v>
      </c>
      <c r="D236" s="2" t="s">
        <v>25</v>
      </c>
      <c r="E236" s="3">
        <v>79011163</v>
      </c>
      <c r="F236" s="3">
        <v>0</v>
      </c>
      <c r="G236" s="3">
        <f t="shared" si="6"/>
        <v>79011163</v>
      </c>
    </row>
    <row r="237" spans="1:7" ht="22.5">
      <c r="A237" s="1" t="s">
        <v>135</v>
      </c>
      <c r="B237" s="2" t="s">
        <v>136</v>
      </c>
      <c r="C237" s="1" t="s">
        <v>24</v>
      </c>
      <c r="D237" s="2" t="s">
        <v>25</v>
      </c>
      <c r="E237" s="3">
        <v>345236242</v>
      </c>
      <c r="F237" s="3">
        <v>0</v>
      </c>
      <c r="G237" s="3">
        <f t="shared" si="6"/>
        <v>345236242</v>
      </c>
    </row>
    <row r="238" spans="1:7" ht="22.5">
      <c r="A238" s="1" t="s">
        <v>137</v>
      </c>
      <c r="B238" s="2" t="s">
        <v>138</v>
      </c>
      <c r="C238" s="1" t="s">
        <v>24</v>
      </c>
      <c r="D238" s="2" t="s">
        <v>25</v>
      </c>
      <c r="E238" s="3">
        <v>299466425</v>
      </c>
      <c r="F238" s="3">
        <v>0</v>
      </c>
      <c r="G238" s="3">
        <f t="shared" si="6"/>
        <v>299466425</v>
      </c>
    </row>
    <row r="239" spans="1:7" ht="22.5">
      <c r="A239" s="1" t="s">
        <v>139</v>
      </c>
      <c r="B239" s="2" t="s">
        <v>140</v>
      </c>
      <c r="C239" s="1" t="s">
        <v>24</v>
      </c>
      <c r="D239" s="2" t="s">
        <v>25</v>
      </c>
      <c r="E239" s="3">
        <v>135764159</v>
      </c>
      <c r="F239" s="3">
        <v>0</v>
      </c>
      <c r="G239" s="3">
        <f t="shared" si="6"/>
        <v>135764159</v>
      </c>
    </row>
    <row r="240" spans="1:7" ht="22.5">
      <c r="A240" s="1" t="s">
        <v>141</v>
      </c>
      <c r="B240" s="2" t="s">
        <v>142</v>
      </c>
      <c r="C240" s="1" t="s">
        <v>24</v>
      </c>
      <c r="D240" s="2" t="s">
        <v>25</v>
      </c>
      <c r="E240" s="3">
        <v>273315880</v>
      </c>
      <c r="F240" s="3">
        <v>0</v>
      </c>
      <c r="G240" s="3">
        <f t="shared" si="6"/>
        <v>273315880</v>
      </c>
    </row>
    <row r="241" spans="1:7" ht="22.5">
      <c r="A241" s="1" t="s">
        <v>143</v>
      </c>
      <c r="B241" s="2" t="s">
        <v>144</v>
      </c>
      <c r="C241" s="1" t="s">
        <v>24</v>
      </c>
      <c r="D241" s="2" t="s">
        <v>25</v>
      </c>
      <c r="E241" s="3">
        <v>174431628</v>
      </c>
      <c r="F241" s="3">
        <v>0</v>
      </c>
      <c r="G241" s="3">
        <f t="shared" si="6"/>
        <v>174431628</v>
      </c>
    </row>
    <row r="242" spans="1:7" ht="22.5">
      <c r="A242" s="1" t="s">
        <v>145</v>
      </c>
      <c r="B242" s="2" t="s">
        <v>146</v>
      </c>
      <c r="C242" s="1" t="s">
        <v>24</v>
      </c>
      <c r="D242" s="2" t="s">
        <v>25</v>
      </c>
      <c r="E242" s="3">
        <v>388109873</v>
      </c>
      <c r="F242" s="3">
        <v>0</v>
      </c>
      <c r="G242" s="3">
        <f t="shared" si="6"/>
        <v>388109873</v>
      </c>
    </row>
    <row r="243" spans="1:7" ht="22.5">
      <c r="A243" s="1" t="s">
        <v>147</v>
      </c>
      <c r="B243" s="2" t="s">
        <v>148</v>
      </c>
      <c r="C243" s="1" t="s">
        <v>24</v>
      </c>
      <c r="D243" s="2" t="s">
        <v>25</v>
      </c>
      <c r="E243" s="3">
        <v>547661423</v>
      </c>
      <c r="F243" s="3">
        <v>0</v>
      </c>
      <c r="G243" s="3">
        <f t="shared" si="6"/>
        <v>547661423</v>
      </c>
    </row>
    <row r="244" spans="1:7" ht="22.5">
      <c r="A244" s="1" t="s">
        <v>149</v>
      </c>
      <c r="B244" s="2" t="s">
        <v>150</v>
      </c>
      <c r="C244" s="1" t="s">
        <v>24</v>
      </c>
      <c r="D244" s="2" t="s">
        <v>25</v>
      </c>
      <c r="E244" s="3">
        <v>413915977</v>
      </c>
      <c r="F244" s="3">
        <v>0</v>
      </c>
      <c r="G244" s="3">
        <f t="shared" si="6"/>
        <v>413915977</v>
      </c>
    </row>
    <row r="245" spans="1:7" ht="22.5">
      <c r="A245" s="1" t="s">
        <v>151</v>
      </c>
      <c r="B245" s="2" t="s">
        <v>152</v>
      </c>
      <c r="C245" s="1" t="s">
        <v>24</v>
      </c>
      <c r="D245" s="2" t="s">
        <v>25</v>
      </c>
      <c r="E245" s="3">
        <v>148199466</v>
      </c>
      <c r="F245" s="3">
        <v>0</v>
      </c>
      <c r="G245" s="3">
        <f t="shared" si="6"/>
        <v>148199466</v>
      </c>
    </row>
    <row r="246" spans="1:7" ht="22.5">
      <c r="A246" s="1" t="s">
        <v>153</v>
      </c>
      <c r="B246" s="2" t="s">
        <v>154</v>
      </c>
      <c r="C246" s="1" t="s">
        <v>24</v>
      </c>
      <c r="D246" s="2" t="s">
        <v>25</v>
      </c>
      <c r="E246" s="3">
        <v>54289109</v>
      </c>
      <c r="F246" s="3">
        <v>0</v>
      </c>
      <c r="G246" s="3">
        <f t="shared" si="6"/>
        <v>54289109</v>
      </c>
    </row>
    <row r="247" spans="1:7" ht="22.5">
      <c r="A247" s="1" t="s">
        <v>155</v>
      </c>
      <c r="B247" s="2" t="s">
        <v>156</v>
      </c>
      <c r="C247" s="1" t="s">
        <v>24</v>
      </c>
      <c r="D247" s="2" t="s">
        <v>25</v>
      </c>
      <c r="E247" s="3">
        <v>278544762</v>
      </c>
      <c r="F247" s="3">
        <v>0</v>
      </c>
      <c r="G247" s="3">
        <f t="shared" si="6"/>
        <v>278544762</v>
      </c>
    </row>
    <row r="248" spans="1:7" ht="22.5">
      <c r="A248" s="1" t="s">
        <v>157</v>
      </c>
      <c r="B248" s="2" t="s">
        <v>158</v>
      </c>
      <c r="C248" s="1" t="s">
        <v>24</v>
      </c>
      <c r="D248" s="2" t="s">
        <v>25</v>
      </c>
      <c r="E248" s="3">
        <v>136690156</v>
      </c>
      <c r="F248" s="3">
        <v>0</v>
      </c>
      <c r="G248" s="3">
        <f t="shared" si="6"/>
        <v>136690156</v>
      </c>
    </row>
    <row r="249" spans="1:7" ht="22.5">
      <c r="A249" s="1" t="s">
        <v>159</v>
      </c>
      <c r="B249" s="2" t="s">
        <v>160</v>
      </c>
      <c r="C249" s="1" t="s">
        <v>24</v>
      </c>
      <c r="D249" s="2" t="s">
        <v>25</v>
      </c>
      <c r="E249" s="3">
        <v>232515312</v>
      </c>
      <c r="F249" s="3">
        <v>0</v>
      </c>
      <c r="G249" s="3">
        <f t="shared" si="6"/>
        <v>232515312</v>
      </c>
    </row>
    <row r="250" spans="1:7" ht="22.5">
      <c r="A250" s="1" t="s">
        <v>111</v>
      </c>
      <c r="B250" s="2" t="s">
        <v>112</v>
      </c>
      <c r="C250" s="1" t="s">
        <v>26</v>
      </c>
      <c r="D250" s="2" t="s">
        <v>27</v>
      </c>
      <c r="E250" s="3">
        <v>1603271476</v>
      </c>
      <c r="F250" s="3">
        <v>0</v>
      </c>
      <c r="G250" s="3">
        <f t="shared" si="6"/>
        <v>1603271476</v>
      </c>
    </row>
    <row r="251" spans="1:7" ht="22.5">
      <c r="A251" s="1" t="s">
        <v>113</v>
      </c>
      <c r="B251" s="2" t="s">
        <v>114</v>
      </c>
      <c r="C251" s="1" t="s">
        <v>26</v>
      </c>
      <c r="D251" s="2" t="s">
        <v>27</v>
      </c>
      <c r="E251" s="3">
        <v>1020498302</v>
      </c>
      <c r="F251" s="3">
        <v>0</v>
      </c>
      <c r="G251" s="3">
        <f t="shared" si="6"/>
        <v>1020498302</v>
      </c>
    </row>
    <row r="252" spans="1:7" ht="22.5">
      <c r="A252" s="1" t="s">
        <v>115</v>
      </c>
      <c r="B252" s="2" t="s">
        <v>116</v>
      </c>
      <c r="C252" s="1" t="s">
        <v>26</v>
      </c>
      <c r="D252" s="2" t="s">
        <v>27</v>
      </c>
      <c r="E252" s="3">
        <v>578163901</v>
      </c>
      <c r="F252" s="3">
        <v>0</v>
      </c>
      <c r="G252" s="3">
        <f t="shared" si="6"/>
        <v>578163901</v>
      </c>
    </row>
    <row r="253" spans="1:7" ht="22.5">
      <c r="A253" s="1" t="s">
        <v>117</v>
      </c>
      <c r="B253" s="2" t="s">
        <v>118</v>
      </c>
      <c r="C253" s="1" t="s">
        <v>26</v>
      </c>
      <c r="D253" s="2" t="s">
        <v>27</v>
      </c>
      <c r="E253" s="3">
        <v>559473343</v>
      </c>
      <c r="F253" s="3">
        <v>0</v>
      </c>
      <c r="G253" s="3">
        <f t="shared" si="6"/>
        <v>559473343</v>
      </c>
    </row>
    <row r="254" spans="1:7" ht="22.5">
      <c r="A254" s="1" t="s">
        <v>119</v>
      </c>
      <c r="B254" s="2" t="s">
        <v>120</v>
      </c>
      <c r="C254" s="1" t="s">
        <v>26</v>
      </c>
      <c r="D254" s="2" t="s">
        <v>27</v>
      </c>
      <c r="E254" s="3">
        <v>790096467</v>
      </c>
      <c r="F254" s="3">
        <v>0</v>
      </c>
      <c r="G254" s="3">
        <f t="shared" si="6"/>
        <v>790096467</v>
      </c>
    </row>
    <row r="255" spans="1:7" ht="22.5">
      <c r="A255" s="1" t="s">
        <v>121</v>
      </c>
      <c r="B255" s="2" t="s">
        <v>122</v>
      </c>
      <c r="C255" s="1" t="s">
        <v>26</v>
      </c>
      <c r="D255" s="2" t="s">
        <v>27</v>
      </c>
      <c r="E255" s="3">
        <v>339915679</v>
      </c>
      <c r="F255" s="3">
        <v>0</v>
      </c>
      <c r="G255" s="3">
        <f t="shared" si="6"/>
        <v>339915679</v>
      </c>
    </row>
    <row r="256" spans="1:7" ht="22.5">
      <c r="A256" s="1" t="s">
        <v>123</v>
      </c>
      <c r="B256" s="2" t="s">
        <v>124</v>
      </c>
      <c r="C256" s="1" t="s">
        <v>26</v>
      </c>
      <c r="D256" s="2" t="s">
        <v>27</v>
      </c>
      <c r="E256" s="3">
        <v>240881905</v>
      </c>
      <c r="F256" s="3">
        <v>0</v>
      </c>
      <c r="G256" s="3">
        <f t="shared" si="6"/>
        <v>240881905</v>
      </c>
    </row>
    <row r="257" spans="1:7" ht="22.5">
      <c r="A257" s="1" t="s">
        <v>125</v>
      </c>
      <c r="B257" s="2" t="s">
        <v>126</v>
      </c>
      <c r="C257" s="1" t="s">
        <v>26</v>
      </c>
      <c r="D257" s="2" t="s">
        <v>27</v>
      </c>
      <c r="E257" s="3">
        <v>308799117</v>
      </c>
      <c r="F257" s="3">
        <v>0</v>
      </c>
      <c r="G257" s="3">
        <f t="shared" si="6"/>
        <v>308799117</v>
      </c>
    </row>
    <row r="258" spans="1:7" ht="22.5">
      <c r="A258" s="1" t="s">
        <v>127</v>
      </c>
      <c r="B258" s="2" t="s">
        <v>128</v>
      </c>
      <c r="C258" s="1" t="s">
        <v>26</v>
      </c>
      <c r="D258" s="2" t="s">
        <v>27</v>
      </c>
      <c r="E258" s="3">
        <v>632552218</v>
      </c>
      <c r="F258" s="3">
        <v>0</v>
      </c>
      <c r="G258" s="3">
        <f t="shared" si="6"/>
        <v>632552218</v>
      </c>
    </row>
    <row r="259" spans="1:7" ht="22.5">
      <c r="A259" s="1" t="s">
        <v>129</v>
      </c>
      <c r="B259" s="2" t="s">
        <v>130</v>
      </c>
      <c r="C259" s="1" t="s">
        <v>26</v>
      </c>
      <c r="D259" s="2" t="s">
        <v>27</v>
      </c>
      <c r="E259" s="3">
        <v>689548781</v>
      </c>
      <c r="F259" s="3">
        <v>0</v>
      </c>
      <c r="G259" s="3">
        <f t="shared" si="6"/>
        <v>689548781</v>
      </c>
    </row>
    <row r="260" spans="1:7" ht="22.5">
      <c r="A260" s="1" t="s">
        <v>131</v>
      </c>
      <c r="B260" s="2" t="s">
        <v>132</v>
      </c>
      <c r="C260" s="1" t="s">
        <v>26</v>
      </c>
      <c r="D260" s="2" t="s">
        <v>27</v>
      </c>
      <c r="E260" s="3">
        <v>500630776</v>
      </c>
      <c r="F260" s="3">
        <v>0</v>
      </c>
      <c r="G260" s="3">
        <f t="shared" si="6"/>
        <v>500630776</v>
      </c>
    </row>
    <row r="261" spans="1:7" ht="22.5">
      <c r="A261" s="1" t="s">
        <v>133</v>
      </c>
      <c r="B261" s="2" t="s">
        <v>134</v>
      </c>
      <c r="C261" s="1" t="s">
        <v>26</v>
      </c>
      <c r="D261" s="2" t="s">
        <v>27</v>
      </c>
      <c r="E261" s="3">
        <v>75228718</v>
      </c>
      <c r="F261" s="3">
        <v>0</v>
      </c>
      <c r="G261" s="3">
        <f t="shared" si="6"/>
        <v>75228718</v>
      </c>
    </row>
    <row r="262" spans="1:7" ht="22.5">
      <c r="A262" s="1" t="s">
        <v>135</v>
      </c>
      <c r="B262" s="2" t="s">
        <v>136</v>
      </c>
      <c r="C262" s="1" t="s">
        <v>26</v>
      </c>
      <c r="D262" s="2" t="s">
        <v>27</v>
      </c>
      <c r="E262" s="3">
        <v>419262109</v>
      </c>
      <c r="F262" s="3">
        <v>0</v>
      </c>
      <c r="G262" s="3">
        <f t="shared" si="6"/>
        <v>419262109</v>
      </c>
    </row>
    <row r="263" spans="1:7" ht="22.5">
      <c r="A263" s="1" t="s">
        <v>137</v>
      </c>
      <c r="B263" s="2" t="s">
        <v>138</v>
      </c>
      <c r="C263" s="1" t="s">
        <v>26</v>
      </c>
      <c r="D263" s="2" t="s">
        <v>27</v>
      </c>
      <c r="E263" s="3">
        <v>374551881</v>
      </c>
      <c r="F263" s="3">
        <v>0</v>
      </c>
      <c r="G263" s="3">
        <f t="shared" si="6"/>
        <v>374551881</v>
      </c>
    </row>
    <row r="264" spans="1:7" ht="22.5">
      <c r="A264" s="1" t="s">
        <v>139</v>
      </c>
      <c r="B264" s="2" t="s">
        <v>140</v>
      </c>
      <c r="C264" s="1" t="s">
        <v>26</v>
      </c>
      <c r="D264" s="2" t="s">
        <v>27</v>
      </c>
      <c r="E264" s="3">
        <v>146027656</v>
      </c>
      <c r="F264" s="3">
        <v>0</v>
      </c>
      <c r="G264" s="3">
        <f t="shared" ref="G264:G330" si="9">E264-F264</f>
        <v>146027656</v>
      </c>
    </row>
    <row r="265" spans="1:7" ht="22.5">
      <c r="A265" s="1" t="s">
        <v>141</v>
      </c>
      <c r="B265" s="2" t="s">
        <v>142</v>
      </c>
      <c r="C265" s="1" t="s">
        <v>26</v>
      </c>
      <c r="D265" s="2" t="s">
        <v>27</v>
      </c>
      <c r="E265" s="3">
        <v>270955599</v>
      </c>
      <c r="F265" s="3">
        <v>0</v>
      </c>
      <c r="G265" s="3">
        <f t="shared" si="9"/>
        <v>270955599</v>
      </c>
    </row>
    <row r="266" spans="1:7" ht="22.5">
      <c r="A266" s="1" t="s">
        <v>143</v>
      </c>
      <c r="B266" s="2" t="s">
        <v>144</v>
      </c>
      <c r="C266" s="1" t="s">
        <v>26</v>
      </c>
      <c r="D266" s="2" t="s">
        <v>27</v>
      </c>
      <c r="E266" s="3">
        <v>49424558</v>
      </c>
      <c r="F266" s="3">
        <v>0</v>
      </c>
      <c r="G266" s="3">
        <f t="shared" si="9"/>
        <v>49424558</v>
      </c>
    </row>
    <row r="267" spans="1:7" ht="22.5">
      <c r="A267" s="1" t="s">
        <v>145</v>
      </c>
      <c r="B267" s="2" t="s">
        <v>146</v>
      </c>
      <c r="C267" s="1" t="s">
        <v>26</v>
      </c>
      <c r="D267" s="2" t="s">
        <v>27</v>
      </c>
      <c r="E267" s="3">
        <v>511610331</v>
      </c>
      <c r="F267" s="3">
        <v>0</v>
      </c>
      <c r="G267" s="3">
        <f t="shared" si="9"/>
        <v>511610331</v>
      </c>
    </row>
    <row r="268" spans="1:7" ht="22.5">
      <c r="A268" s="1" t="s">
        <v>147</v>
      </c>
      <c r="B268" s="2" t="s">
        <v>148</v>
      </c>
      <c r="C268" s="1" t="s">
        <v>26</v>
      </c>
      <c r="D268" s="2" t="s">
        <v>27</v>
      </c>
      <c r="E268" s="3">
        <v>635510586</v>
      </c>
      <c r="F268" s="3">
        <v>0</v>
      </c>
      <c r="G268" s="3">
        <f t="shared" si="9"/>
        <v>635510586</v>
      </c>
    </row>
    <row r="269" spans="1:7" ht="22.5">
      <c r="A269" s="1" t="s">
        <v>149</v>
      </c>
      <c r="B269" s="2" t="s">
        <v>150</v>
      </c>
      <c r="C269" s="1" t="s">
        <v>26</v>
      </c>
      <c r="D269" s="2" t="s">
        <v>27</v>
      </c>
      <c r="E269" s="3">
        <v>479705789</v>
      </c>
      <c r="F269" s="3">
        <v>0</v>
      </c>
      <c r="G269" s="3">
        <f t="shared" si="9"/>
        <v>479705789</v>
      </c>
    </row>
    <row r="270" spans="1:7" ht="22.5">
      <c r="A270" s="1" t="s">
        <v>151</v>
      </c>
      <c r="B270" s="2" t="s">
        <v>152</v>
      </c>
      <c r="C270" s="1" t="s">
        <v>26</v>
      </c>
      <c r="D270" s="2" t="s">
        <v>27</v>
      </c>
      <c r="E270" s="3">
        <v>193801076</v>
      </c>
      <c r="F270" s="3">
        <v>0</v>
      </c>
      <c r="G270" s="3">
        <f t="shared" si="9"/>
        <v>193801076</v>
      </c>
    </row>
    <row r="271" spans="1:7" ht="22.5">
      <c r="A271" s="1" t="s">
        <v>153</v>
      </c>
      <c r="B271" s="2" t="s">
        <v>154</v>
      </c>
      <c r="C271" s="1" t="s">
        <v>26</v>
      </c>
      <c r="D271" s="2" t="s">
        <v>27</v>
      </c>
      <c r="E271" s="3">
        <v>84029173</v>
      </c>
      <c r="F271" s="3">
        <v>0</v>
      </c>
      <c r="G271" s="3">
        <f t="shared" si="9"/>
        <v>84029173</v>
      </c>
    </row>
    <row r="272" spans="1:7" ht="22.5">
      <c r="A272" s="1" t="s">
        <v>155</v>
      </c>
      <c r="B272" s="2" t="s">
        <v>156</v>
      </c>
      <c r="C272" s="1" t="s">
        <v>26</v>
      </c>
      <c r="D272" s="2" t="s">
        <v>27</v>
      </c>
      <c r="E272" s="3">
        <v>325723573</v>
      </c>
      <c r="F272" s="3">
        <v>0</v>
      </c>
      <c r="G272" s="3">
        <f t="shared" si="9"/>
        <v>325723573</v>
      </c>
    </row>
    <row r="273" spans="1:8" ht="22.5">
      <c r="A273" s="1" t="s">
        <v>157</v>
      </c>
      <c r="B273" s="2" t="s">
        <v>158</v>
      </c>
      <c r="C273" s="1" t="s">
        <v>26</v>
      </c>
      <c r="D273" s="2" t="s">
        <v>27</v>
      </c>
      <c r="E273" s="3">
        <v>106844195</v>
      </c>
      <c r="F273" s="3">
        <v>0</v>
      </c>
      <c r="G273" s="3">
        <f t="shared" si="9"/>
        <v>106844195</v>
      </c>
    </row>
    <row r="274" spans="1:8" ht="22.5">
      <c r="A274" s="1" t="s">
        <v>159</v>
      </c>
      <c r="B274" s="2" t="s">
        <v>160</v>
      </c>
      <c r="C274" s="1" t="s">
        <v>26</v>
      </c>
      <c r="D274" s="2" t="s">
        <v>27</v>
      </c>
      <c r="E274" s="3">
        <v>511982174</v>
      </c>
      <c r="F274" s="3">
        <v>0</v>
      </c>
      <c r="G274" s="3">
        <f t="shared" si="9"/>
        <v>511982174</v>
      </c>
      <c r="H274" s="30" t="s">
        <v>411</v>
      </c>
    </row>
    <row r="275" spans="1:8" s="9" customFormat="1" ht="22.5">
      <c r="A275" s="28"/>
      <c r="B275" s="29"/>
      <c r="C275" s="28"/>
      <c r="D275" s="29"/>
      <c r="E275" s="30">
        <f>SUM(E225:E274)</f>
        <v>20583913618</v>
      </c>
      <c r="F275" s="30">
        <f t="shared" ref="F275:G275" si="10">SUM(F225:F274)</f>
        <v>0</v>
      </c>
      <c r="G275" s="30">
        <f t="shared" si="10"/>
        <v>20583913618</v>
      </c>
      <c r="H275" s="30">
        <f>G275</f>
        <v>20583913618</v>
      </c>
    </row>
    <row r="276" spans="1:8" ht="22.5">
      <c r="A276" s="1" t="s">
        <v>111</v>
      </c>
      <c r="B276" s="2" t="s">
        <v>112</v>
      </c>
      <c r="C276" s="1" t="s">
        <v>28</v>
      </c>
      <c r="D276" s="2" t="s">
        <v>29</v>
      </c>
      <c r="E276" s="3">
        <v>464725800</v>
      </c>
      <c r="F276" s="3">
        <v>0</v>
      </c>
      <c r="G276" s="3">
        <f t="shared" si="9"/>
        <v>464725800</v>
      </c>
    </row>
    <row r="277" spans="1:8" ht="22.5">
      <c r="A277" s="1" t="s">
        <v>113</v>
      </c>
      <c r="B277" s="2" t="s">
        <v>114</v>
      </c>
      <c r="C277" s="1" t="s">
        <v>28</v>
      </c>
      <c r="D277" s="2" t="s">
        <v>29</v>
      </c>
      <c r="E277" s="3">
        <v>398336400</v>
      </c>
      <c r="F277" s="3">
        <v>0</v>
      </c>
      <c r="G277" s="3">
        <f t="shared" si="9"/>
        <v>398336400</v>
      </c>
    </row>
    <row r="278" spans="1:8" ht="22.5">
      <c r="A278" s="1" t="s">
        <v>115</v>
      </c>
      <c r="B278" s="2" t="s">
        <v>116</v>
      </c>
      <c r="C278" s="1" t="s">
        <v>28</v>
      </c>
      <c r="D278" s="2" t="s">
        <v>29</v>
      </c>
      <c r="E278" s="3">
        <v>265511850</v>
      </c>
      <c r="F278" s="3">
        <v>0</v>
      </c>
      <c r="G278" s="3">
        <f t="shared" si="9"/>
        <v>265511850</v>
      </c>
    </row>
    <row r="279" spans="1:8" ht="22.5">
      <c r="A279" s="1" t="s">
        <v>117</v>
      </c>
      <c r="B279" s="2" t="s">
        <v>118</v>
      </c>
      <c r="C279" s="1" t="s">
        <v>28</v>
      </c>
      <c r="D279" s="2" t="s">
        <v>29</v>
      </c>
      <c r="E279" s="3">
        <v>201180000</v>
      </c>
      <c r="F279" s="3">
        <v>0</v>
      </c>
      <c r="G279" s="3">
        <f t="shared" si="9"/>
        <v>201180000</v>
      </c>
    </row>
    <row r="280" spans="1:8" ht="22.5">
      <c r="A280" s="1" t="s">
        <v>119</v>
      </c>
      <c r="B280" s="2" t="s">
        <v>120</v>
      </c>
      <c r="C280" s="1" t="s">
        <v>28</v>
      </c>
      <c r="D280" s="2" t="s">
        <v>29</v>
      </c>
      <c r="E280" s="3">
        <v>294728700</v>
      </c>
      <c r="F280" s="3">
        <v>0</v>
      </c>
      <c r="G280" s="3">
        <f t="shared" si="9"/>
        <v>294728700</v>
      </c>
    </row>
    <row r="281" spans="1:8" ht="22.5">
      <c r="A281" s="1" t="s">
        <v>121</v>
      </c>
      <c r="B281" s="2" t="s">
        <v>122</v>
      </c>
      <c r="C281" s="1" t="s">
        <v>28</v>
      </c>
      <c r="D281" s="2" t="s">
        <v>29</v>
      </c>
      <c r="E281" s="3">
        <v>69818550</v>
      </c>
      <c r="F281" s="3">
        <v>0</v>
      </c>
      <c r="G281" s="3">
        <f t="shared" si="9"/>
        <v>69818550</v>
      </c>
    </row>
    <row r="282" spans="1:8" ht="22.5">
      <c r="A282" s="1" t="s">
        <v>123</v>
      </c>
      <c r="B282" s="2" t="s">
        <v>124</v>
      </c>
      <c r="C282" s="1" t="s">
        <v>28</v>
      </c>
      <c r="D282" s="2" t="s">
        <v>29</v>
      </c>
      <c r="E282" s="3">
        <v>230351100</v>
      </c>
      <c r="F282" s="3">
        <v>0</v>
      </c>
      <c r="G282" s="3">
        <f t="shared" si="9"/>
        <v>230351100</v>
      </c>
    </row>
    <row r="283" spans="1:8" ht="22.5">
      <c r="A283" s="1" t="s">
        <v>125</v>
      </c>
      <c r="B283" s="2" t="s">
        <v>126</v>
      </c>
      <c r="C283" s="1" t="s">
        <v>28</v>
      </c>
      <c r="D283" s="2" t="s">
        <v>29</v>
      </c>
      <c r="E283" s="3">
        <v>230351100</v>
      </c>
      <c r="F283" s="3">
        <v>0</v>
      </c>
      <c r="G283" s="3">
        <f t="shared" si="9"/>
        <v>230351100</v>
      </c>
    </row>
    <row r="284" spans="1:8" ht="22.5">
      <c r="A284" s="1" t="s">
        <v>127</v>
      </c>
      <c r="B284" s="2" t="s">
        <v>128</v>
      </c>
      <c r="C284" s="1" t="s">
        <v>28</v>
      </c>
      <c r="D284" s="2" t="s">
        <v>29</v>
      </c>
      <c r="E284" s="3">
        <v>133236000</v>
      </c>
      <c r="F284" s="3">
        <v>0</v>
      </c>
      <c r="G284" s="3">
        <f t="shared" si="9"/>
        <v>133236000</v>
      </c>
    </row>
    <row r="285" spans="1:8" ht="22.5">
      <c r="A285" s="1" t="s">
        <v>129</v>
      </c>
      <c r="B285" s="2" t="s">
        <v>130</v>
      </c>
      <c r="C285" s="1" t="s">
        <v>28</v>
      </c>
      <c r="D285" s="2" t="s">
        <v>29</v>
      </c>
      <c r="E285" s="3">
        <v>230854050</v>
      </c>
      <c r="F285" s="3">
        <v>0</v>
      </c>
      <c r="G285" s="3">
        <f t="shared" si="9"/>
        <v>230854050</v>
      </c>
    </row>
    <row r="286" spans="1:8" ht="22.5">
      <c r="A286" s="1" t="s">
        <v>131</v>
      </c>
      <c r="B286" s="2" t="s">
        <v>132</v>
      </c>
      <c r="C286" s="1" t="s">
        <v>28</v>
      </c>
      <c r="D286" s="2" t="s">
        <v>29</v>
      </c>
      <c r="E286" s="3">
        <v>132778800</v>
      </c>
      <c r="F286" s="3">
        <v>0</v>
      </c>
      <c r="G286" s="3">
        <f t="shared" si="9"/>
        <v>132778800</v>
      </c>
    </row>
    <row r="287" spans="1:8" ht="22.5">
      <c r="A287" s="1" t="s">
        <v>133</v>
      </c>
      <c r="B287" s="2" t="s">
        <v>134</v>
      </c>
      <c r="C287" s="1" t="s">
        <v>28</v>
      </c>
      <c r="D287" s="2" t="s">
        <v>29</v>
      </c>
      <c r="E287" s="3">
        <v>34703550</v>
      </c>
      <c r="F287" s="3">
        <v>0</v>
      </c>
      <c r="G287" s="3">
        <f t="shared" si="9"/>
        <v>34703550</v>
      </c>
    </row>
    <row r="288" spans="1:8" ht="22.5">
      <c r="A288" s="1" t="s">
        <v>135</v>
      </c>
      <c r="B288" s="2" t="s">
        <v>136</v>
      </c>
      <c r="C288" s="1" t="s">
        <v>28</v>
      </c>
      <c r="D288" s="2" t="s">
        <v>29</v>
      </c>
      <c r="E288" s="3">
        <v>200082600</v>
      </c>
      <c r="F288" s="3">
        <v>0</v>
      </c>
      <c r="G288" s="3">
        <f t="shared" si="9"/>
        <v>200082600</v>
      </c>
    </row>
    <row r="289" spans="1:8" ht="22.5">
      <c r="A289" s="1" t="s">
        <v>137</v>
      </c>
      <c r="B289" s="2" t="s">
        <v>138</v>
      </c>
      <c r="C289" s="1" t="s">
        <v>28</v>
      </c>
      <c r="D289" s="2" t="s">
        <v>29</v>
      </c>
      <c r="E289" s="3">
        <v>199625400</v>
      </c>
      <c r="F289" s="3">
        <v>0</v>
      </c>
      <c r="G289" s="3">
        <f t="shared" si="9"/>
        <v>199625400</v>
      </c>
    </row>
    <row r="290" spans="1:8" ht="22.5">
      <c r="A290" s="1" t="s">
        <v>139</v>
      </c>
      <c r="B290" s="2" t="s">
        <v>140</v>
      </c>
      <c r="C290" s="1" t="s">
        <v>28</v>
      </c>
      <c r="D290" s="2" t="s">
        <v>29</v>
      </c>
      <c r="E290" s="3">
        <v>132778800</v>
      </c>
      <c r="F290" s="3">
        <v>0</v>
      </c>
      <c r="G290" s="3">
        <f t="shared" si="9"/>
        <v>132778800</v>
      </c>
    </row>
    <row r="291" spans="1:8" ht="22.5">
      <c r="A291" s="1" t="s">
        <v>141</v>
      </c>
      <c r="B291" s="2" t="s">
        <v>142</v>
      </c>
      <c r="C291" s="1" t="s">
        <v>28</v>
      </c>
      <c r="D291" s="2" t="s">
        <v>29</v>
      </c>
      <c r="E291" s="3">
        <v>64377600</v>
      </c>
      <c r="F291" s="3">
        <v>0</v>
      </c>
      <c r="G291" s="3">
        <f t="shared" si="9"/>
        <v>64377600</v>
      </c>
    </row>
    <row r="292" spans="1:8" ht="22.5">
      <c r="A292" s="1" t="s">
        <v>143</v>
      </c>
      <c r="B292" s="2" t="s">
        <v>144</v>
      </c>
      <c r="C292" s="1" t="s">
        <v>28</v>
      </c>
      <c r="D292" s="2" t="s">
        <v>29</v>
      </c>
      <c r="E292" s="3">
        <v>66846600</v>
      </c>
      <c r="F292" s="3">
        <v>0</v>
      </c>
      <c r="G292" s="3">
        <f t="shared" si="9"/>
        <v>66846600</v>
      </c>
    </row>
    <row r="293" spans="1:8" ht="22.5">
      <c r="A293" s="1" t="s">
        <v>145</v>
      </c>
      <c r="B293" s="2" t="s">
        <v>146</v>
      </c>
      <c r="C293" s="1" t="s">
        <v>28</v>
      </c>
      <c r="D293" s="2" t="s">
        <v>29</v>
      </c>
      <c r="E293" s="3">
        <v>231768450</v>
      </c>
      <c r="F293" s="3">
        <v>0</v>
      </c>
      <c r="G293" s="3">
        <f t="shared" si="9"/>
        <v>231768450</v>
      </c>
    </row>
    <row r="294" spans="1:8" ht="22.5">
      <c r="A294" s="1" t="s">
        <v>147</v>
      </c>
      <c r="B294" s="2" t="s">
        <v>148</v>
      </c>
      <c r="C294" s="1" t="s">
        <v>28</v>
      </c>
      <c r="D294" s="2" t="s">
        <v>29</v>
      </c>
      <c r="E294" s="3">
        <v>199168200</v>
      </c>
      <c r="F294" s="3">
        <v>0</v>
      </c>
      <c r="G294" s="3">
        <f t="shared" si="9"/>
        <v>199168200</v>
      </c>
    </row>
    <row r="295" spans="1:8" ht="22.5">
      <c r="A295" s="1" t="s">
        <v>149</v>
      </c>
      <c r="B295" s="2" t="s">
        <v>150</v>
      </c>
      <c r="C295" s="1" t="s">
        <v>28</v>
      </c>
      <c r="D295" s="2" t="s">
        <v>29</v>
      </c>
      <c r="E295" s="3">
        <v>121713900</v>
      </c>
      <c r="F295" s="3">
        <v>0</v>
      </c>
      <c r="G295" s="3">
        <f t="shared" si="9"/>
        <v>121713900</v>
      </c>
    </row>
    <row r="296" spans="1:8" ht="22.5">
      <c r="A296" s="1" t="s">
        <v>151</v>
      </c>
      <c r="B296" s="2" t="s">
        <v>152</v>
      </c>
      <c r="C296" s="1" t="s">
        <v>28</v>
      </c>
      <c r="D296" s="2" t="s">
        <v>29</v>
      </c>
      <c r="E296" s="3">
        <v>66846600</v>
      </c>
      <c r="F296" s="3">
        <v>0</v>
      </c>
      <c r="G296" s="3">
        <f t="shared" si="9"/>
        <v>66846600</v>
      </c>
    </row>
    <row r="297" spans="1:8" ht="22.5">
      <c r="A297" s="1" t="s">
        <v>153</v>
      </c>
      <c r="B297" s="2" t="s">
        <v>154</v>
      </c>
      <c r="C297" s="1" t="s">
        <v>28</v>
      </c>
      <c r="D297" s="2" t="s">
        <v>29</v>
      </c>
      <c r="E297" s="3">
        <v>66389400</v>
      </c>
      <c r="F297" s="3">
        <v>0</v>
      </c>
      <c r="G297" s="3">
        <f t="shared" si="9"/>
        <v>66389400</v>
      </c>
    </row>
    <row r="298" spans="1:8" ht="22.5">
      <c r="A298" s="1" t="s">
        <v>155</v>
      </c>
      <c r="B298" s="2" t="s">
        <v>156</v>
      </c>
      <c r="C298" s="1" t="s">
        <v>28</v>
      </c>
      <c r="D298" s="2" t="s">
        <v>29</v>
      </c>
      <c r="E298" s="3">
        <v>66389400</v>
      </c>
      <c r="F298" s="3">
        <v>0</v>
      </c>
      <c r="G298" s="3">
        <f t="shared" si="9"/>
        <v>66389400</v>
      </c>
    </row>
    <row r="299" spans="1:8" ht="22.5">
      <c r="A299" s="1" t="s">
        <v>157</v>
      </c>
      <c r="B299" s="2" t="s">
        <v>158</v>
      </c>
      <c r="C299" s="1" t="s">
        <v>28</v>
      </c>
      <c r="D299" s="2" t="s">
        <v>29</v>
      </c>
      <c r="E299" s="3">
        <v>66389400</v>
      </c>
      <c r="F299" s="3">
        <v>0</v>
      </c>
      <c r="G299" s="3">
        <f t="shared" si="9"/>
        <v>66389400</v>
      </c>
    </row>
    <row r="300" spans="1:8" ht="22.5">
      <c r="A300" s="1" t="s">
        <v>159</v>
      </c>
      <c r="B300" s="2" t="s">
        <v>160</v>
      </c>
      <c r="C300" s="1" t="s">
        <v>28</v>
      </c>
      <c r="D300" s="2" t="s">
        <v>29</v>
      </c>
      <c r="E300" s="3">
        <v>76951350</v>
      </c>
      <c r="F300" s="3">
        <v>0</v>
      </c>
      <c r="G300" s="3">
        <f t="shared" si="9"/>
        <v>76951350</v>
      </c>
      <c r="H300" s="2" t="s">
        <v>423</v>
      </c>
    </row>
    <row r="301" spans="1:8" s="9" customFormat="1" ht="22.5">
      <c r="A301" s="28"/>
      <c r="B301" s="29"/>
      <c r="C301" s="28"/>
      <c r="D301" s="29"/>
      <c r="E301" s="30">
        <f>SUM(E276:E300)</f>
        <v>4245903600</v>
      </c>
      <c r="F301" s="30">
        <f t="shared" ref="F301:G301" si="11">SUM(F276:F300)</f>
        <v>0</v>
      </c>
      <c r="G301" s="30">
        <f t="shared" si="11"/>
        <v>4245903600</v>
      </c>
      <c r="H301" s="30">
        <f>G301</f>
        <v>4245903600</v>
      </c>
    </row>
    <row r="302" spans="1:8" ht="22.5">
      <c r="A302" s="1" t="s">
        <v>111</v>
      </c>
      <c r="B302" s="2" t="s">
        <v>112</v>
      </c>
      <c r="C302" s="1" t="s">
        <v>30</v>
      </c>
      <c r="D302" s="2" t="s">
        <v>31</v>
      </c>
      <c r="E302" s="3">
        <v>1069760263</v>
      </c>
      <c r="F302" s="3">
        <v>881131350</v>
      </c>
      <c r="G302" s="3">
        <f t="shared" si="9"/>
        <v>188628913</v>
      </c>
    </row>
    <row r="303" spans="1:8" ht="22.5">
      <c r="A303" s="1" t="s">
        <v>125</v>
      </c>
      <c r="B303" s="2" t="s">
        <v>126</v>
      </c>
      <c r="C303" s="1" t="s">
        <v>30</v>
      </c>
      <c r="D303" s="2" t="s">
        <v>31</v>
      </c>
      <c r="E303" s="3">
        <v>271890134</v>
      </c>
      <c r="F303" s="3">
        <v>41642396</v>
      </c>
      <c r="G303" s="3">
        <f t="shared" si="9"/>
        <v>230247738</v>
      </c>
    </row>
    <row r="304" spans="1:8" ht="22.5">
      <c r="A304" s="1" t="s">
        <v>139</v>
      </c>
      <c r="B304" s="2" t="s">
        <v>140</v>
      </c>
      <c r="C304" s="1" t="s">
        <v>30</v>
      </c>
      <c r="D304" s="2" t="s">
        <v>31</v>
      </c>
      <c r="E304" s="3">
        <v>617053642</v>
      </c>
      <c r="F304" s="3">
        <v>617053642</v>
      </c>
      <c r="G304" s="3">
        <f t="shared" si="9"/>
        <v>0</v>
      </c>
    </row>
    <row r="305" spans="1:7" ht="22.5">
      <c r="A305" s="1" t="s">
        <v>161</v>
      </c>
      <c r="B305" s="2" t="s">
        <v>162</v>
      </c>
      <c r="C305" s="1" t="s">
        <v>30</v>
      </c>
      <c r="D305" s="2" t="s">
        <v>31</v>
      </c>
      <c r="E305" s="3">
        <v>746631502</v>
      </c>
      <c r="F305" s="3">
        <v>746631502</v>
      </c>
      <c r="G305" s="3">
        <f t="shared" si="9"/>
        <v>0</v>
      </c>
    </row>
    <row r="306" spans="1:7" ht="22.5">
      <c r="A306" s="1" t="s">
        <v>141</v>
      </c>
      <c r="B306" s="2" t="s">
        <v>142</v>
      </c>
      <c r="C306" s="1" t="s">
        <v>30</v>
      </c>
      <c r="D306" s="2" t="s">
        <v>31</v>
      </c>
      <c r="E306" s="3">
        <v>694195836</v>
      </c>
      <c r="F306" s="3">
        <v>694195836</v>
      </c>
      <c r="G306" s="3">
        <f t="shared" si="9"/>
        <v>0</v>
      </c>
    </row>
    <row r="307" spans="1:7" ht="22.5">
      <c r="A307" s="1" t="s">
        <v>147</v>
      </c>
      <c r="B307" s="2" t="s">
        <v>148</v>
      </c>
      <c r="C307" s="1" t="s">
        <v>30</v>
      </c>
      <c r="D307" s="2" t="s">
        <v>31</v>
      </c>
      <c r="E307" s="3">
        <v>760616244</v>
      </c>
      <c r="F307" s="3">
        <v>760616244</v>
      </c>
      <c r="G307" s="3">
        <f t="shared" si="9"/>
        <v>0</v>
      </c>
    </row>
    <row r="308" spans="1:7" ht="22.5">
      <c r="A308" s="1" t="s">
        <v>111</v>
      </c>
      <c r="B308" s="2" t="s">
        <v>112</v>
      </c>
      <c r="C308" s="1" t="s">
        <v>32</v>
      </c>
      <c r="D308" s="2" t="s">
        <v>33</v>
      </c>
      <c r="E308" s="3">
        <v>153028985</v>
      </c>
      <c r="F308" s="3">
        <v>150277609</v>
      </c>
      <c r="G308" s="3">
        <f t="shared" si="9"/>
        <v>2751376</v>
      </c>
    </row>
    <row r="309" spans="1:7" ht="22.5">
      <c r="A309" s="1" t="s">
        <v>125</v>
      </c>
      <c r="B309" s="2" t="s">
        <v>126</v>
      </c>
      <c r="C309" s="1" t="s">
        <v>32</v>
      </c>
      <c r="D309" s="2" t="s">
        <v>33</v>
      </c>
      <c r="E309" s="3">
        <v>64604994</v>
      </c>
      <c r="F309" s="3">
        <v>0</v>
      </c>
      <c r="G309" s="3">
        <f t="shared" si="9"/>
        <v>64604994</v>
      </c>
    </row>
    <row r="310" spans="1:7" ht="22.5">
      <c r="A310" s="1" t="s">
        <v>139</v>
      </c>
      <c r="B310" s="2" t="s">
        <v>140</v>
      </c>
      <c r="C310" s="1" t="s">
        <v>32</v>
      </c>
      <c r="D310" s="2" t="s">
        <v>33</v>
      </c>
      <c r="E310" s="3">
        <v>92305003</v>
      </c>
      <c r="F310" s="3">
        <v>92305003</v>
      </c>
      <c r="G310" s="3">
        <f t="shared" si="9"/>
        <v>0</v>
      </c>
    </row>
    <row r="311" spans="1:7" ht="22.5">
      <c r="A311" s="1" t="s">
        <v>161</v>
      </c>
      <c r="B311" s="2" t="s">
        <v>162</v>
      </c>
      <c r="C311" s="1" t="s">
        <v>32</v>
      </c>
      <c r="D311" s="2" t="s">
        <v>33</v>
      </c>
      <c r="E311" s="3">
        <v>107170980</v>
      </c>
      <c r="F311" s="3">
        <v>107170980</v>
      </c>
      <c r="G311" s="3">
        <f t="shared" si="9"/>
        <v>0</v>
      </c>
    </row>
    <row r="312" spans="1:7" ht="22.5">
      <c r="A312" s="1" t="s">
        <v>141</v>
      </c>
      <c r="B312" s="2" t="s">
        <v>142</v>
      </c>
      <c r="C312" s="1" t="s">
        <v>32</v>
      </c>
      <c r="D312" s="2" t="s">
        <v>33</v>
      </c>
      <c r="E312" s="3">
        <v>105906840</v>
      </c>
      <c r="F312" s="3">
        <v>105906840</v>
      </c>
      <c r="G312" s="3">
        <f t="shared" si="9"/>
        <v>0</v>
      </c>
    </row>
    <row r="313" spans="1:7" ht="22.5">
      <c r="A313" s="1" t="s">
        <v>147</v>
      </c>
      <c r="B313" s="2" t="s">
        <v>148</v>
      </c>
      <c r="C313" s="1" t="s">
        <v>32</v>
      </c>
      <c r="D313" s="2" t="s">
        <v>33</v>
      </c>
      <c r="E313" s="3">
        <v>102931896</v>
      </c>
      <c r="F313" s="3">
        <v>102931896</v>
      </c>
      <c r="G313" s="3">
        <f t="shared" si="9"/>
        <v>0</v>
      </c>
    </row>
    <row r="314" spans="1:7" ht="22.5">
      <c r="A314" s="1" t="s">
        <v>111</v>
      </c>
      <c r="B314" s="2" t="s">
        <v>112</v>
      </c>
      <c r="C314" s="1" t="s">
        <v>34</v>
      </c>
      <c r="D314" s="2" t="s">
        <v>35</v>
      </c>
      <c r="E314" s="3">
        <v>175290333</v>
      </c>
      <c r="F314" s="3">
        <v>50157000</v>
      </c>
      <c r="G314" s="3">
        <f t="shared" si="9"/>
        <v>125133333</v>
      </c>
    </row>
    <row r="315" spans="1:7" ht="22.5">
      <c r="A315" s="1" t="s">
        <v>125</v>
      </c>
      <c r="B315" s="2" t="s">
        <v>126</v>
      </c>
      <c r="C315" s="1" t="s">
        <v>34</v>
      </c>
      <c r="D315" s="2" t="s">
        <v>35</v>
      </c>
      <c r="E315" s="3">
        <v>34000000</v>
      </c>
      <c r="F315" s="3">
        <v>0</v>
      </c>
      <c r="G315" s="3">
        <f t="shared" si="9"/>
        <v>34000000</v>
      </c>
    </row>
    <row r="316" spans="1:7" ht="22.5">
      <c r="A316" s="1" t="s">
        <v>139</v>
      </c>
      <c r="B316" s="2" t="s">
        <v>140</v>
      </c>
      <c r="C316" s="1" t="s">
        <v>34</v>
      </c>
      <c r="D316" s="2" t="s">
        <v>35</v>
      </c>
      <c r="E316" s="3">
        <v>158006017</v>
      </c>
      <c r="F316" s="3">
        <v>88889350</v>
      </c>
      <c r="G316" s="3">
        <f t="shared" si="9"/>
        <v>69116667</v>
      </c>
    </row>
    <row r="317" spans="1:7" ht="22.5">
      <c r="A317" s="1" t="s">
        <v>161</v>
      </c>
      <c r="B317" s="2" t="s">
        <v>162</v>
      </c>
      <c r="C317" s="1" t="s">
        <v>34</v>
      </c>
      <c r="D317" s="2" t="s">
        <v>35</v>
      </c>
      <c r="E317" s="3">
        <v>178314000</v>
      </c>
      <c r="F317" s="3">
        <v>100314000</v>
      </c>
      <c r="G317" s="3">
        <f t="shared" si="9"/>
        <v>78000000</v>
      </c>
    </row>
    <row r="318" spans="1:7" ht="22.5">
      <c r="A318" s="1" t="s">
        <v>141</v>
      </c>
      <c r="B318" s="2" t="s">
        <v>142</v>
      </c>
      <c r="C318" s="1" t="s">
        <v>34</v>
      </c>
      <c r="D318" s="2" t="s">
        <v>35</v>
      </c>
      <c r="E318" s="3">
        <v>178314000</v>
      </c>
      <c r="F318" s="3">
        <v>100314000</v>
      </c>
      <c r="G318" s="3">
        <f t="shared" si="9"/>
        <v>78000000</v>
      </c>
    </row>
    <row r="319" spans="1:7" ht="22.5">
      <c r="A319" s="1" t="s">
        <v>147</v>
      </c>
      <c r="B319" s="2" t="s">
        <v>148</v>
      </c>
      <c r="C319" s="1" t="s">
        <v>34</v>
      </c>
      <c r="D319" s="2" t="s">
        <v>35</v>
      </c>
      <c r="E319" s="3">
        <v>178314000</v>
      </c>
      <c r="F319" s="3">
        <v>100314000</v>
      </c>
      <c r="G319" s="3">
        <f t="shared" si="9"/>
        <v>78000000</v>
      </c>
    </row>
    <row r="320" spans="1:7" ht="22.5">
      <c r="A320" s="1" t="s">
        <v>111</v>
      </c>
      <c r="B320" s="2" t="s">
        <v>112</v>
      </c>
      <c r="C320" s="1" t="s">
        <v>36</v>
      </c>
      <c r="D320" s="2" t="s">
        <v>37</v>
      </c>
      <c r="E320" s="3">
        <v>168866667</v>
      </c>
      <c r="F320" s="3">
        <v>168866667</v>
      </c>
      <c r="G320" s="3">
        <f t="shared" si="9"/>
        <v>0</v>
      </c>
    </row>
    <row r="321" spans="1:9" ht="22.5">
      <c r="A321" s="1" t="s">
        <v>125</v>
      </c>
      <c r="B321" s="2" t="s">
        <v>126</v>
      </c>
      <c r="C321" s="1" t="s">
        <v>36</v>
      </c>
      <c r="D321" s="2" t="s">
        <v>37</v>
      </c>
      <c r="E321" s="3">
        <v>34000000</v>
      </c>
      <c r="F321" s="3">
        <v>0</v>
      </c>
      <c r="G321" s="3">
        <f t="shared" si="9"/>
        <v>34000000</v>
      </c>
    </row>
    <row r="322" spans="1:9" ht="22.5">
      <c r="A322" s="1" t="s">
        <v>139</v>
      </c>
      <c r="B322" s="2" t="s">
        <v>140</v>
      </c>
      <c r="C322" s="1" t="s">
        <v>36</v>
      </c>
      <c r="D322" s="2" t="s">
        <v>37</v>
      </c>
      <c r="E322" s="3">
        <v>90383333</v>
      </c>
      <c r="F322" s="3">
        <v>90383333</v>
      </c>
      <c r="G322" s="3">
        <f t="shared" si="9"/>
        <v>0</v>
      </c>
    </row>
    <row r="323" spans="1:9" ht="22.5">
      <c r="A323" s="1" t="s">
        <v>161</v>
      </c>
      <c r="B323" s="2" t="s">
        <v>162</v>
      </c>
      <c r="C323" s="1" t="s">
        <v>36</v>
      </c>
      <c r="D323" s="2" t="s">
        <v>37</v>
      </c>
      <c r="E323" s="3">
        <v>102000000</v>
      </c>
      <c r="F323" s="3">
        <v>102000000</v>
      </c>
      <c r="G323" s="3">
        <f t="shared" si="9"/>
        <v>0</v>
      </c>
    </row>
    <row r="324" spans="1:9" ht="22.5">
      <c r="A324" s="1" t="s">
        <v>141</v>
      </c>
      <c r="B324" s="2" t="s">
        <v>142</v>
      </c>
      <c r="C324" s="1" t="s">
        <v>36</v>
      </c>
      <c r="D324" s="2" t="s">
        <v>37</v>
      </c>
      <c r="E324" s="3">
        <v>102000000</v>
      </c>
      <c r="F324" s="3">
        <v>102000000</v>
      </c>
      <c r="G324" s="3">
        <f t="shared" si="9"/>
        <v>0</v>
      </c>
    </row>
    <row r="325" spans="1:9" ht="22.5">
      <c r="A325" s="1" t="s">
        <v>147</v>
      </c>
      <c r="B325" s="2" t="s">
        <v>148</v>
      </c>
      <c r="C325" s="1" t="s">
        <v>36</v>
      </c>
      <c r="D325" s="2" t="s">
        <v>37</v>
      </c>
      <c r="E325" s="3">
        <v>102000000</v>
      </c>
      <c r="F325" s="3">
        <v>102000000</v>
      </c>
      <c r="G325" s="3">
        <f t="shared" si="9"/>
        <v>0</v>
      </c>
      <c r="H325" s="12" t="s">
        <v>423</v>
      </c>
      <c r="I325" s="12" t="s">
        <v>423</v>
      </c>
    </row>
    <row r="326" spans="1:9" s="9" customFormat="1" ht="22.5">
      <c r="A326" s="10"/>
      <c r="B326" s="11"/>
      <c r="C326" s="10"/>
      <c r="D326" s="11"/>
      <c r="E326" s="12">
        <f>SUM(E302:E325)</f>
        <v>6287584669</v>
      </c>
      <c r="F326" s="12">
        <f t="shared" ref="F326:G326" si="12">SUM(F302:F325)</f>
        <v>5305101648</v>
      </c>
      <c r="G326" s="12">
        <f t="shared" si="12"/>
        <v>982483021</v>
      </c>
      <c r="H326" s="12">
        <f>G326</f>
        <v>982483021</v>
      </c>
      <c r="I326" s="12">
        <f>H326+H377</f>
        <v>984494821</v>
      </c>
    </row>
    <row r="327" spans="1:9" ht="22.5">
      <c r="A327" s="1" t="s">
        <v>111</v>
      </c>
      <c r="B327" s="2" t="s">
        <v>112</v>
      </c>
      <c r="C327" s="1" t="s">
        <v>38</v>
      </c>
      <c r="D327" s="2" t="s">
        <v>39</v>
      </c>
      <c r="E327" s="3">
        <v>196646237</v>
      </c>
      <c r="F327" s="3">
        <v>195688417</v>
      </c>
      <c r="G327" s="3">
        <f t="shared" si="9"/>
        <v>957820</v>
      </c>
    </row>
    <row r="328" spans="1:9" ht="22.5">
      <c r="A328" s="1" t="s">
        <v>125</v>
      </c>
      <c r="B328" s="2" t="s">
        <v>126</v>
      </c>
      <c r="C328" s="1" t="s">
        <v>38</v>
      </c>
      <c r="D328" s="2" t="s">
        <v>39</v>
      </c>
      <c r="E328" s="3">
        <v>85397991</v>
      </c>
      <c r="F328" s="3">
        <v>0</v>
      </c>
      <c r="G328" s="3">
        <f t="shared" si="9"/>
        <v>85397991</v>
      </c>
    </row>
    <row r="329" spans="1:9" ht="22.5">
      <c r="A329" s="1" t="s">
        <v>139</v>
      </c>
      <c r="B329" s="2" t="s">
        <v>140</v>
      </c>
      <c r="C329" s="1" t="s">
        <v>38</v>
      </c>
      <c r="D329" s="2" t="s">
        <v>39</v>
      </c>
      <c r="E329" s="3">
        <v>171066650</v>
      </c>
      <c r="F329" s="3">
        <v>171066650</v>
      </c>
      <c r="G329" s="3">
        <f t="shared" si="9"/>
        <v>0</v>
      </c>
    </row>
    <row r="330" spans="1:9" ht="22.5">
      <c r="A330" s="1" t="s">
        <v>161</v>
      </c>
      <c r="B330" s="2" t="s">
        <v>162</v>
      </c>
      <c r="C330" s="1" t="s">
        <v>38</v>
      </c>
      <c r="D330" s="2" t="s">
        <v>39</v>
      </c>
      <c r="E330" s="3">
        <v>136680985</v>
      </c>
      <c r="F330" s="3">
        <v>136680985</v>
      </c>
      <c r="G330" s="3">
        <f t="shared" si="9"/>
        <v>0</v>
      </c>
    </row>
    <row r="331" spans="1:9" ht="22.5">
      <c r="A331" s="1" t="s">
        <v>141</v>
      </c>
      <c r="B331" s="2" t="s">
        <v>142</v>
      </c>
      <c r="C331" s="1" t="s">
        <v>38</v>
      </c>
      <c r="D331" s="2" t="s">
        <v>39</v>
      </c>
      <c r="E331" s="3">
        <v>127081930</v>
      </c>
      <c r="F331" s="3">
        <v>127081930</v>
      </c>
      <c r="G331" s="3">
        <f t="shared" ref="G331:G399" si="13">E331-F331</f>
        <v>0</v>
      </c>
    </row>
    <row r="332" spans="1:9" ht="22.5">
      <c r="A332" s="1" t="s">
        <v>147</v>
      </c>
      <c r="B332" s="2" t="s">
        <v>148</v>
      </c>
      <c r="C332" s="1" t="s">
        <v>38</v>
      </c>
      <c r="D332" s="2" t="s">
        <v>39</v>
      </c>
      <c r="E332" s="3">
        <v>139241083</v>
      </c>
      <c r="F332" s="3">
        <v>139241083</v>
      </c>
      <c r="G332" s="3">
        <f t="shared" si="13"/>
        <v>0</v>
      </c>
      <c r="H332" s="12" t="s">
        <v>408</v>
      </c>
    </row>
    <row r="333" spans="1:9" s="9" customFormat="1" ht="22.5">
      <c r="A333" s="10"/>
      <c r="B333" s="11"/>
      <c r="C333" s="10"/>
      <c r="D333" s="11"/>
      <c r="E333" s="12">
        <f>SUM(E327:E332)</f>
        <v>856114876</v>
      </c>
      <c r="F333" s="12">
        <f t="shared" ref="F333:G333" si="14">SUM(F327:F332)</f>
        <v>769759065</v>
      </c>
      <c r="G333" s="12">
        <f t="shared" si="14"/>
        <v>86355811</v>
      </c>
      <c r="H333" s="12">
        <f>G333</f>
        <v>86355811</v>
      </c>
    </row>
    <row r="334" spans="1:9" ht="22.5">
      <c r="A334" s="1" t="s">
        <v>111</v>
      </c>
      <c r="B334" s="2" t="s">
        <v>112</v>
      </c>
      <c r="C334" s="1" t="s">
        <v>40</v>
      </c>
      <c r="D334" s="2" t="s">
        <v>41</v>
      </c>
      <c r="E334" s="3">
        <v>51403065</v>
      </c>
      <c r="F334" s="3">
        <v>41467990</v>
      </c>
      <c r="G334" s="3">
        <f t="shared" si="13"/>
        <v>9935075</v>
      </c>
    </row>
    <row r="335" spans="1:9" ht="22.5">
      <c r="A335" s="1" t="s">
        <v>125</v>
      </c>
      <c r="B335" s="2" t="s">
        <v>126</v>
      </c>
      <c r="C335" s="1" t="s">
        <v>40</v>
      </c>
      <c r="D335" s="2" t="s">
        <v>41</v>
      </c>
      <c r="E335" s="3">
        <v>17713715</v>
      </c>
      <c r="F335" s="3">
        <v>0</v>
      </c>
      <c r="G335" s="3">
        <f t="shared" si="13"/>
        <v>17713715</v>
      </c>
    </row>
    <row r="336" spans="1:9" ht="22.5">
      <c r="A336" s="1" t="s">
        <v>139</v>
      </c>
      <c r="B336" s="2" t="s">
        <v>140</v>
      </c>
      <c r="C336" s="1" t="s">
        <v>40</v>
      </c>
      <c r="D336" s="2" t="s">
        <v>41</v>
      </c>
      <c r="E336" s="3">
        <v>31197757</v>
      </c>
      <c r="F336" s="3">
        <v>31197757</v>
      </c>
      <c r="G336" s="3">
        <f t="shared" si="13"/>
        <v>0</v>
      </c>
    </row>
    <row r="337" spans="1:8" ht="22.5">
      <c r="A337" s="1" t="s">
        <v>161</v>
      </c>
      <c r="B337" s="2" t="s">
        <v>162</v>
      </c>
      <c r="C337" s="1" t="s">
        <v>40</v>
      </c>
      <c r="D337" s="2" t="s">
        <v>41</v>
      </c>
      <c r="E337" s="3">
        <v>35114504</v>
      </c>
      <c r="F337" s="3">
        <v>35114504</v>
      </c>
      <c r="G337" s="3">
        <f t="shared" si="13"/>
        <v>0</v>
      </c>
    </row>
    <row r="338" spans="1:8" ht="22.5">
      <c r="A338" s="1" t="s">
        <v>141</v>
      </c>
      <c r="B338" s="2" t="s">
        <v>142</v>
      </c>
      <c r="C338" s="1" t="s">
        <v>40</v>
      </c>
      <c r="D338" s="2" t="s">
        <v>41</v>
      </c>
      <c r="E338" s="3">
        <v>33215538</v>
      </c>
      <c r="F338" s="3">
        <v>33215538</v>
      </c>
      <c r="G338" s="3">
        <f t="shared" si="13"/>
        <v>0</v>
      </c>
    </row>
    <row r="339" spans="1:8" ht="22.5">
      <c r="A339" s="1" t="s">
        <v>147</v>
      </c>
      <c r="B339" s="2" t="s">
        <v>148</v>
      </c>
      <c r="C339" s="1" t="s">
        <v>40</v>
      </c>
      <c r="D339" s="2" t="s">
        <v>41</v>
      </c>
      <c r="E339" s="3">
        <v>35483676</v>
      </c>
      <c r="F339" s="3">
        <v>35483676</v>
      </c>
      <c r="G339" s="3">
        <f t="shared" si="13"/>
        <v>0</v>
      </c>
    </row>
    <row r="340" spans="1:8" ht="22.5">
      <c r="A340" s="1" t="s">
        <v>111</v>
      </c>
      <c r="B340" s="2" t="s">
        <v>112</v>
      </c>
      <c r="C340" s="1" t="s">
        <v>42</v>
      </c>
      <c r="D340" s="2" t="s">
        <v>43</v>
      </c>
      <c r="E340" s="3">
        <v>342687099</v>
      </c>
      <c r="F340" s="3">
        <v>341453271</v>
      </c>
      <c r="G340" s="3">
        <f t="shared" si="13"/>
        <v>1233828</v>
      </c>
    </row>
    <row r="341" spans="1:8" ht="22.5">
      <c r="A341" s="1" t="s">
        <v>125</v>
      </c>
      <c r="B341" s="2" t="s">
        <v>126</v>
      </c>
      <c r="C341" s="1" t="s">
        <v>42</v>
      </c>
      <c r="D341" s="2" t="s">
        <v>43</v>
      </c>
      <c r="E341" s="3">
        <v>118091446</v>
      </c>
      <c r="F341" s="3">
        <v>0</v>
      </c>
      <c r="G341" s="3">
        <f t="shared" si="13"/>
        <v>118091446</v>
      </c>
    </row>
    <row r="342" spans="1:8" ht="22.5">
      <c r="A342" s="1" t="s">
        <v>139</v>
      </c>
      <c r="B342" s="2" t="s">
        <v>140</v>
      </c>
      <c r="C342" s="1" t="s">
        <v>42</v>
      </c>
      <c r="D342" s="2" t="s">
        <v>43</v>
      </c>
      <c r="E342" s="3">
        <v>207985059</v>
      </c>
      <c r="F342" s="3">
        <v>132985059</v>
      </c>
      <c r="G342" s="3">
        <f t="shared" si="13"/>
        <v>75000000</v>
      </c>
    </row>
    <row r="343" spans="1:8" ht="22.5">
      <c r="A343" s="1" t="s">
        <v>161</v>
      </c>
      <c r="B343" s="2" t="s">
        <v>162</v>
      </c>
      <c r="C343" s="1" t="s">
        <v>42</v>
      </c>
      <c r="D343" s="2" t="s">
        <v>43</v>
      </c>
      <c r="E343" s="3">
        <v>234096691</v>
      </c>
      <c r="F343" s="3">
        <v>234096691</v>
      </c>
      <c r="G343" s="3">
        <f t="shared" si="13"/>
        <v>0</v>
      </c>
    </row>
    <row r="344" spans="1:8" ht="22.5">
      <c r="A344" s="1" t="s">
        <v>141</v>
      </c>
      <c r="B344" s="2" t="s">
        <v>142</v>
      </c>
      <c r="C344" s="1" t="s">
        <v>42</v>
      </c>
      <c r="D344" s="2" t="s">
        <v>43</v>
      </c>
      <c r="E344" s="3">
        <v>221436922</v>
      </c>
      <c r="F344" s="3">
        <v>221436922</v>
      </c>
      <c r="G344" s="3">
        <f t="shared" si="13"/>
        <v>0</v>
      </c>
    </row>
    <row r="345" spans="1:8" ht="22.5">
      <c r="A345" s="1" t="s">
        <v>147</v>
      </c>
      <c r="B345" s="2" t="s">
        <v>148</v>
      </c>
      <c r="C345" s="1" t="s">
        <v>42</v>
      </c>
      <c r="D345" s="2" t="s">
        <v>43</v>
      </c>
      <c r="E345" s="3">
        <v>236557849</v>
      </c>
      <c r="F345" s="3">
        <v>236557849</v>
      </c>
      <c r="G345" s="3">
        <f t="shared" si="13"/>
        <v>0</v>
      </c>
    </row>
    <row r="346" spans="1:8" ht="22.5">
      <c r="A346" s="1" t="s">
        <v>111</v>
      </c>
      <c r="B346" s="2" t="s">
        <v>112</v>
      </c>
      <c r="C346" s="1" t="s">
        <v>44</v>
      </c>
      <c r="D346" s="2" t="s">
        <v>45</v>
      </c>
      <c r="E346" s="3">
        <v>212057063</v>
      </c>
      <c r="F346" s="3">
        <v>173078551</v>
      </c>
      <c r="G346" s="3">
        <f t="shared" si="13"/>
        <v>38978512</v>
      </c>
    </row>
    <row r="347" spans="1:8" ht="22.5">
      <c r="A347" s="1" t="s">
        <v>125</v>
      </c>
      <c r="B347" s="2" t="s">
        <v>126</v>
      </c>
      <c r="C347" s="1" t="s">
        <v>44</v>
      </c>
      <c r="D347" s="2" t="s">
        <v>45</v>
      </c>
      <c r="E347" s="3">
        <v>49575626</v>
      </c>
      <c r="F347" s="3">
        <v>1617946</v>
      </c>
      <c r="G347" s="3">
        <f t="shared" si="13"/>
        <v>47957680</v>
      </c>
    </row>
    <row r="348" spans="1:8" ht="22.5">
      <c r="A348" s="1" t="s">
        <v>139</v>
      </c>
      <c r="B348" s="2" t="s">
        <v>140</v>
      </c>
      <c r="C348" s="1" t="s">
        <v>44</v>
      </c>
      <c r="D348" s="2" t="s">
        <v>45</v>
      </c>
      <c r="E348" s="3">
        <v>128675338</v>
      </c>
      <c r="F348" s="3">
        <v>113794772</v>
      </c>
      <c r="G348" s="3">
        <f t="shared" si="13"/>
        <v>14880566</v>
      </c>
    </row>
    <row r="349" spans="1:8" ht="22.5">
      <c r="A349" s="1" t="s">
        <v>161</v>
      </c>
      <c r="B349" s="2" t="s">
        <v>162</v>
      </c>
      <c r="C349" s="1" t="s">
        <v>44</v>
      </c>
      <c r="D349" s="2" t="s">
        <v>45</v>
      </c>
      <c r="E349" s="3">
        <v>142240851</v>
      </c>
      <c r="F349" s="3">
        <v>128510404</v>
      </c>
      <c r="G349" s="3">
        <f t="shared" si="13"/>
        <v>13730447</v>
      </c>
    </row>
    <row r="350" spans="1:8" ht="22.5">
      <c r="A350" s="1" t="s">
        <v>141</v>
      </c>
      <c r="B350" s="2" t="s">
        <v>142</v>
      </c>
      <c r="C350" s="1" t="s">
        <v>44</v>
      </c>
      <c r="D350" s="2" t="s">
        <v>45</v>
      </c>
      <c r="E350" s="3">
        <v>142263702</v>
      </c>
      <c r="F350" s="3">
        <v>126624102</v>
      </c>
      <c r="G350" s="3">
        <f t="shared" si="13"/>
        <v>15639600</v>
      </c>
    </row>
    <row r="351" spans="1:8" ht="22.5">
      <c r="A351" s="1" t="s">
        <v>147</v>
      </c>
      <c r="B351" s="2" t="s">
        <v>148</v>
      </c>
      <c r="C351" s="1" t="s">
        <v>44</v>
      </c>
      <c r="D351" s="2" t="s">
        <v>45</v>
      </c>
      <c r="E351" s="3">
        <v>142235676</v>
      </c>
      <c r="F351" s="3">
        <v>128877121</v>
      </c>
      <c r="G351" s="3">
        <f t="shared" si="13"/>
        <v>13358555</v>
      </c>
      <c r="H351" s="12" t="s">
        <v>410</v>
      </c>
    </row>
    <row r="352" spans="1:8" s="9" customFormat="1" ht="22.5">
      <c r="A352" s="10"/>
      <c r="B352" s="11"/>
      <c r="C352" s="10"/>
      <c r="D352" s="11"/>
      <c r="E352" s="12">
        <f>SUM(E334:E351)</f>
        <v>2382031577</v>
      </c>
      <c r="F352" s="12">
        <f t="shared" ref="F352:G352" si="15">SUM(F334:F351)</f>
        <v>2015512153</v>
      </c>
      <c r="G352" s="12">
        <f t="shared" si="15"/>
        <v>366519424</v>
      </c>
      <c r="H352" s="12">
        <f>G352</f>
        <v>366519424</v>
      </c>
    </row>
    <row r="353" spans="1:8" ht="22.5">
      <c r="A353" s="1" t="s">
        <v>111</v>
      </c>
      <c r="B353" s="2" t="s">
        <v>112</v>
      </c>
      <c r="C353" s="1" t="s">
        <v>46</v>
      </c>
      <c r="D353" s="2" t="s">
        <v>47</v>
      </c>
      <c r="E353" s="3">
        <v>145184421</v>
      </c>
      <c r="F353" s="3">
        <v>145184421</v>
      </c>
      <c r="G353" s="3">
        <f t="shared" si="13"/>
        <v>0</v>
      </c>
    </row>
    <row r="354" spans="1:8" ht="22.5">
      <c r="A354" s="1" t="s">
        <v>125</v>
      </c>
      <c r="B354" s="2" t="s">
        <v>126</v>
      </c>
      <c r="C354" s="1" t="s">
        <v>46</v>
      </c>
      <c r="D354" s="2" t="s">
        <v>47</v>
      </c>
      <c r="E354" s="3">
        <v>125392500</v>
      </c>
      <c r="F354" s="3">
        <v>0</v>
      </c>
      <c r="G354" s="3">
        <f t="shared" si="13"/>
        <v>125392500</v>
      </c>
    </row>
    <row r="355" spans="1:8" ht="22.5">
      <c r="A355" s="1" t="s">
        <v>139</v>
      </c>
      <c r="B355" s="2" t="s">
        <v>140</v>
      </c>
      <c r="C355" s="1" t="s">
        <v>46</v>
      </c>
      <c r="D355" s="2" t="s">
        <v>47</v>
      </c>
      <c r="E355" s="3">
        <v>101488892</v>
      </c>
      <c r="F355" s="3">
        <v>101488892</v>
      </c>
      <c r="G355" s="3">
        <f t="shared" si="13"/>
        <v>0</v>
      </c>
    </row>
    <row r="356" spans="1:8" ht="22.5">
      <c r="A356" s="1" t="s">
        <v>161</v>
      </c>
      <c r="B356" s="2" t="s">
        <v>162</v>
      </c>
      <c r="C356" s="1" t="s">
        <v>46</v>
      </c>
      <c r="D356" s="2" t="s">
        <v>47</v>
      </c>
      <c r="E356" s="3">
        <v>122733948</v>
      </c>
      <c r="F356" s="3">
        <v>122733948</v>
      </c>
      <c r="G356" s="3">
        <f t="shared" si="13"/>
        <v>0</v>
      </c>
    </row>
    <row r="357" spans="1:8" ht="22.5">
      <c r="A357" s="1" t="s">
        <v>141</v>
      </c>
      <c r="B357" s="2" t="s">
        <v>142</v>
      </c>
      <c r="C357" s="1" t="s">
        <v>46</v>
      </c>
      <c r="D357" s="2" t="s">
        <v>47</v>
      </c>
      <c r="E357" s="3">
        <v>114114386</v>
      </c>
      <c r="F357" s="3">
        <v>114114386</v>
      </c>
      <c r="G357" s="3">
        <f t="shared" si="13"/>
        <v>0</v>
      </c>
    </row>
    <row r="358" spans="1:8" ht="22.5">
      <c r="A358" s="1" t="s">
        <v>147</v>
      </c>
      <c r="B358" s="2" t="s">
        <v>148</v>
      </c>
      <c r="C358" s="1" t="s">
        <v>46</v>
      </c>
      <c r="D358" s="2" t="s">
        <v>47</v>
      </c>
      <c r="E358" s="3">
        <v>125032810</v>
      </c>
      <c r="F358" s="3">
        <v>125032810</v>
      </c>
      <c r="G358" s="3">
        <f t="shared" si="13"/>
        <v>0</v>
      </c>
      <c r="H358" s="12" t="s">
        <v>416</v>
      </c>
    </row>
    <row r="359" spans="1:8" s="9" customFormat="1" ht="22.5">
      <c r="A359" s="10"/>
      <c r="B359" s="11"/>
      <c r="C359" s="10"/>
      <c r="D359" s="11"/>
      <c r="E359" s="12">
        <f>SUM(E353:E358)</f>
        <v>733946957</v>
      </c>
      <c r="F359" s="12">
        <f t="shared" ref="F359:G359" si="16">SUM(F353:F358)</f>
        <v>608554457</v>
      </c>
      <c r="G359" s="12">
        <f t="shared" si="16"/>
        <v>125392500</v>
      </c>
      <c r="H359" s="12">
        <f>G359</f>
        <v>125392500</v>
      </c>
    </row>
    <row r="360" spans="1:8" ht="22.5">
      <c r="A360" s="1" t="s">
        <v>111</v>
      </c>
      <c r="B360" s="2" t="s">
        <v>112</v>
      </c>
      <c r="C360" s="1" t="s">
        <v>48</v>
      </c>
      <c r="D360" s="2" t="s">
        <v>49</v>
      </c>
      <c r="E360" s="3">
        <v>2316696</v>
      </c>
      <c r="F360" s="3">
        <v>0</v>
      </c>
      <c r="G360" s="3">
        <f t="shared" si="13"/>
        <v>2316696</v>
      </c>
    </row>
    <row r="361" spans="1:8" ht="22.5">
      <c r="A361" s="1" t="s">
        <v>139</v>
      </c>
      <c r="B361" s="2" t="s">
        <v>140</v>
      </c>
      <c r="C361" s="1" t="s">
        <v>48</v>
      </c>
      <c r="D361" s="2" t="s">
        <v>49</v>
      </c>
      <c r="E361" s="3">
        <v>20864936</v>
      </c>
      <c r="F361" s="3">
        <v>0</v>
      </c>
      <c r="G361" s="3">
        <f t="shared" si="13"/>
        <v>20864936</v>
      </c>
    </row>
    <row r="362" spans="1:8" ht="22.5">
      <c r="A362" s="1" t="s">
        <v>161</v>
      </c>
      <c r="B362" s="2" t="s">
        <v>162</v>
      </c>
      <c r="C362" s="1" t="s">
        <v>48</v>
      </c>
      <c r="D362" s="2" t="s">
        <v>49</v>
      </c>
      <c r="E362" s="3">
        <v>24551363</v>
      </c>
      <c r="F362" s="3">
        <v>0</v>
      </c>
      <c r="G362" s="3">
        <f t="shared" si="13"/>
        <v>24551363</v>
      </c>
    </row>
    <row r="363" spans="1:8" ht="22.5">
      <c r="A363" s="1" t="s">
        <v>141</v>
      </c>
      <c r="B363" s="2" t="s">
        <v>142</v>
      </c>
      <c r="C363" s="1" t="s">
        <v>48</v>
      </c>
      <c r="D363" s="2" t="s">
        <v>49</v>
      </c>
      <c r="E363" s="3">
        <v>24673260</v>
      </c>
      <c r="F363" s="3">
        <v>0</v>
      </c>
      <c r="G363" s="3">
        <f t="shared" si="13"/>
        <v>24673260</v>
      </c>
    </row>
    <row r="364" spans="1:8" ht="22.5">
      <c r="A364" s="1" t="s">
        <v>147</v>
      </c>
      <c r="B364" s="2" t="s">
        <v>148</v>
      </c>
      <c r="C364" s="1" t="s">
        <v>48</v>
      </c>
      <c r="D364" s="2" t="s">
        <v>49</v>
      </c>
      <c r="E364" s="3">
        <v>26239404</v>
      </c>
      <c r="F364" s="3">
        <v>0</v>
      </c>
      <c r="G364" s="3">
        <f t="shared" si="13"/>
        <v>26239404</v>
      </c>
    </row>
    <row r="365" spans="1:8" ht="22.5">
      <c r="A365" s="1" t="s">
        <v>111</v>
      </c>
      <c r="B365" s="2" t="s">
        <v>112</v>
      </c>
      <c r="C365" s="1" t="s">
        <v>50</v>
      </c>
      <c r="D365" s="2" t="s">
        <v>51</v>
      </c>
      <c r="E365" s="3">
        <v>85300832</v>
      </c>
      <c r="F365" s="3">
        <v>0</v>
      </c>
      <c r="G365" s="3">
        <f t="shared" si="13"/>
        <v>85300832</v>
      </c>
    </row>
    <row r="366" spans="1:8" ht="22.5">
      <c r="A366" s="1" t="s">
        <v>139</v>
      </c>
      <c r="B366" s="2" t="s">
        <v>140</v>
      </c>
      <c r="C366" s="1" t="s">
        <v>50</v>
      </c>
      <c r="D366" s="2" t="s">
        <v>51</v>
      </c>
      <c r="E366" s="3">
        <v>60959476</v>
      </c>
      <c r="F366" s="3">
        <v>0</v>
      </c>
      <c r="G366" s="3">
        <f t="shared" si="13"/>
        <v>60959476</v>
      </c>
    </row>
    <row r="367" spans="1:8" ht="22.5">
      <c r="A367" s="1" t="s">
        <v>161</v>
      </c>
      <c r="B367" s="2" t="s">
        <v>162</v>
      </c>
      <c r="C367" s="1" t="s">
        <v>50</v>
      </c>
      <c r="D367" s="2" t="s">
        <v>51</v>
      </c>
      <c r="E367" s="3">
        <v>72910274</v>
      </c>
      <c r="F367" s="3">
        <v>0</v>
      </c>
      <c r="G367" s="3">
        <f t="shared" si="13"/>
        <v>72910274</v>
      </c>
    </row>
    <row r="368" spans="1:8" ht="22.5">
      <c r="A368" s="1" t="s">
        <v>141</v>
      </c>
      <c r="B368" s="2" t="s">
        <v>142</v>
      </c>
      <c r="C368" s="1" t="s">
        <v>50</v>
      </c>
      <c r="D368" s="2" t="s">
        <v>51</v>
      </c>
      <c r="E368" s="3">
        <v>68600493</v>
      </c>
      <c r="F368" s="3">
        <v>0</v>
      </c>
      <c r="G368" s="3">
        <f t="shared" si="13"/>
        <v>68600493</v>
      </c>
    </row>
    <row r="369" spans="1:8" ht="22.5">
      <c r="A369" s="1" t="s">
        <v>147</v>
      </c>
      <c r="B369" s="2" t="s">
        <v>148</v>
      </c>
      <c r="C369" s="1" t="s">
        <v>50</v>
      </c>
      <c r="D369" s="2" t="s">
        <v>51</v>
      </c>
      <c r="E369" s="3">
        <v>74059705</v>
      </c>
      <c r="F369" s="3">
        <v>0</v>
      </c>
      <c r="G369" s="3">
        <f t="shared" si="13"/>
        <v>74059705</v>
      </c>
      <c r="H369" s="12" t="s">
        <v>411</v>
      </c>
    </row>
    <row r="370" spans="1:8" s="9" customFormat="1" ht="22.5">
      <c r="A370" s="10"/>
      <c r="B370" s="11"/>
      <c r="C370" s="10"/>
      <c r="D370" s="11"/>
      <c r="E370" s="12">
        <f>SUM(E360:E369)</f>
        <v>460476439</v>
      </c>
      <c r="F370" s="12">
        <f t="shared" ref="F370:G370" si="17">SUM(F360:F369)</f>
        <v>0</v>
      </c>
      <c r="G370" s="12">
        <f t="shared" si="17"/>
        <v>460476439</v>
      </c>
      <c r="H370" s="12">
        <f>G370</f>
        <v>460476439</v>
      </c>
    </row>
    <row r="371" spans="1:8" ht="22.5">
      <c r="A371" s="1" t="s">
        <v>111</v>
      </c>
      <c r="B371" s="2" t="s">
        <v>112</v>
      </c>
      <c r="C371" s="1" t="s">
        <v>52</v>
      </c>
      <c r="D371" s="2" t="s">
        <v>53</v>
      </c>
      <c r="E371" s="3">
        <v>10516200</v>
      </c>
      <c r="F371" s="3">
        <v>10516200</v>
      </c>
      <c r="G371" s="3">
        <f t="shared" si="13"/>
        <v>0</v>
      </c>
    </row>
    <row r="372" spans="1:8" ht="22.5">
      <c r="A372" s="1" t="s">
        <v>125</v>
      </c>
      <c r="B372" s="2" t="s">
        <v>126</v>
      </c>
      <c r="C372" s="1" t="s">
        <v>52</v>
      </c>
      <c r="D372" s="2" t="s">
        <v>53</v>
      </c>
      <c r="E372" s="3">
        <v>2011800</v>
      </c>
      <c r="F372" s="3">
        <v>0</v>
      </c>
      <c r="G372" s="3">
        <f t="shared" si="13"/>
        <v>2011800</v>
      </c>
    </row>
    <row r="373" spans="1:8" ht="22.5">
      <c r="A373" s="1" t="s">
        <v>139</v>
      </c>
      <c r="B373" s="2" t="s">
        <v>140</v>
      </c>
      <c r="C373" s="1" t="s">
        <v>52</v>
      </c>
      <c r="D373" s="2" t="s">
        <v>53</v>
      </c>
      <c r="E373" s="3">
        <v>5532450</v>
      </c>
      <c r="F373" s="3">
        <v>5532450</v>
      </c>
      <c r="G373" s="3">
        <f t="shared" si="13"/>
        <v>0</v>
      </c>
    </row>
    <row r="374" spans="1:8" ht="22.5">
      <c r="A374" s="1" t="s">
        <v>161</v>
      </c>
      <c r="B374" s="2" t="s">
        <v>162</v>
      </c>
      <c r="C374" s="1" t="s">
        <v>52</v>
      </c>
      <c r="D374" s="2" t="s">
        <v>53</v>
      </c>
      <c r="E374" s="3">
        <v>6492600</v>
      </c>
      <c r="F374" s="3">
        <v>6492600</v>
      </c>
      <c r="G374" s="3">
        <f t="shared" si="13"/>
        <v>0</v>
      </c>
    </row>
    <row r="375" spans="1:8" ht="22.5">
      <c r="A375" s="1" t="s">
        <v>141</v>
      </c>
      <c r="B375" s="2" t="s">
        <v>142</v>
      </c>
      <c r="C375" s="1" t="s">
        <v>52</v>
      </c>
      <c r="D375" s="2" t="s">
        <v>53</v>
      </c>
      <c r="E375" s="3">
        <v>6492600</v>
      </c>
      <c r="F375" s="3">
        <v>6492600</v>
      </c>
      <c r="G375" s="3">
        <f t="shared" si="13"/>
        <v>0</v>
      </c>
    </row>
    <row r="376" spans="1:8" ht="22.5">
      <c r="A376" s="1" t="s">
        <v>147</v>
      </c>
      <c r="B376" s="2" t="s">
        <v>148</v>
      </c>
      <c r="C376" s="1" t="s">
        <v>52</v>
      </c>
      <c r="D376" s="2" t="s">
        <v>53</v>
      </c>
      <c r="E376" s="3">
        <v>6492600</v>
      </c>
      <c r="F376" s="3">
        <v>6492600</v>
      </c>
      <c r="G376" s="3">
        <f t="shared" si="13"/>
        <v>0</v>
      </c>
      <c r="H376" s="2" t="s">
        <v>423</v>
      </c>
    </row>
    <row r="377" spans="1:8" s="9" customFormat="1" ht="22.5">
      <c r="A377" s="10"/>
      <c r="B377" s="11"/>
      <c r="C377" s="10"/>
      <c r="D377" s="11"/>
      <c r="E377" s="12">
        <f>SUM(E371:E376)</f>
        <v>37538250</v>
      </c>
      <c r="F377" s="12">
        <f t="shared" ref="F377:G377" si="18">SUM(F371:F376)</f>
        <v>35526450</v>
      </c>
      <c r="G377" s="12">
        <f t="shared" si="18"/>
        <v>2011800</v>
      </c>
      <c r="H377" s="12">
        <f>G377</f>
        <v>2011800</v>
      </c>
    </row>
    <row r="378" spans="1:8" ht="22.5">
      <c r="A378" s="1" t="s">
        <v>111</v>
      </c>
      <c r="B378" s="2" t="s">
        <v>112</v>
      </c>
      <c r="C378" s="1" t="s">
        <v>163</v>
      </c>
      <c r="D378" s="2" t="s">
        <v>164</v>
      </c>
      <c r="E378" s="3">
        <v>42197800</v>
      </c>
      <c r="F378" s="3">
        <v>0</v>
      </c>
      <c r="G378" s="3">
        <f t="shared" si="13"/>
        <v>42197800</v>
      </c>
    </row>
    <row r="379" spans="1:8" ht="22.5">
      <c r="A379" s="1" t="s">
        <v>113</v>
      </c>
      <c r="B379" s="2" t="s">
        <v>114</v>
      </c>
      <c r="C379" s="1" t="s">
        <v>163</v>
      </c>
      <c r="D379" s="2" t="s">
        <v>164</v>
      </c>
      <c r="E379" s="3">
        <v>29950000</v>
      </c>
      <c r="F379" s="3">
        <v>0</v>
      </c>
      <c r="G379" s="3">
        <f t="shared" si="13"/>
        <v>29950000</v>
      </c>
    </row>
    <row r="380" spans="1:8" ht="22.5">
      <c r="A380" s="1" t="s">
        <v>115</v>
      </c>
      <c r="B380" s="2" t="s">
        <v>116</v>
      </c>
      <c r="C380" s="1" t="s">
        <v>163</v>
      </c>
      <c r="D380" s="2" t="s">
        <v>164</v>
      </c>
      <c r="E380" s="3">
        <v>52100000</v>
      </c>
      <c r="F380" s="3">
        <v>0</v>
      </c>
      <c r="G380" s="3">
        <f t="shared" si="13"/>
        <v>52100000</v>
      </c>
    </row>
    <row r="381" spans="1:8" ht="22.5">
      <c r="A381" s="1" t="s">
        <v>119</v>
      </c>
      <c r="B381" s="2" t="s">
        <v>120</v>
      </c>
      <c r="C381" s="1" t="s">
        <v>163</v>
      </c>
      <c r="D381" s="2" t="s">
        <v>164</v>
      </c>
      <c r="E381" s="3">
        <v>40950000</v>
      </c>
      <c r="F381" s="3">
        <v>0</v>
      </c>
      <c r="G381" s="3">
        <f t="shared" si="13"/>
        <v>40950000</v>
      </c>
    </row>
    <row r="382" spans="1:8" ht="22.5">
      <c r="A382" s="1" t="s">
        <v>123</v>
      </c>
      <c r="B382" s="2" t="s">
        <v>124</v>
      </c>
      <c r="C382" s="1" t="s">
        <v>163</v>
      </c>
      <c r="D382" s="2" t="s">
        <v>164</v>
      </c>
      <c r="E382" s="3">
        <v>81127771</v>
      </c>
      <c r="F382" s="3">
        <v>0</v>
      </c>
      <c r="G382" s="3">
        <f t="shared" si="13"/>
        <v>81127771</v>
      </c>
    </row>
    <row r="383" spans="1:8" ht="22.5">
      <c r="A383" s="1" t="s">
        <v>131</v>
      </c>
      <c r="B383" s="2" t="s">
        <v>132</v>
      </c>
      <c r="C383" s="1" t="s">
        <v>163</v>
      </c>
      <c r="D383" s="2" t="s">
        <v>164</v>
      </c>
      <c r="E383" s="3">
        <v>14000000</v>
      </c>
      <c r="F383" s="3">
        <v>0</v>
      </c>
      <c r="G383" s="3">
        <f t="shared" si="13"/>
        <v>14000000</v>
      </c>
    </row>
    <row r="384" spans="1:8" ht="22.5">
      <c r="A384" s="1" t="s">
        <v>133</v>
      </c>
      <c r="B384" s="2" t="s">
        <v>134</v>
      </c>
      <c r="C384" s="1" t="s">
        <v>163</v>
      </c>
      <c r="D384" s="2" t="s">
        <v>164</v>
      </c>
      <c r="E384" s="3">
        <v>37500000</v>
      </c>
      <c r="F384" s="3">
        <v>0</v>
      </c>
      <c r="G384" s="3">
        <f t="shared" si="13"/>
        <v>37500000</v>
      </c>
    </row>
    <row r="385" spans="1:7" ht="22.5">
      <c r="A385" s="1" t="s">
        <v>135</v>
      </c>
      <c r="B385" s="2" t="s">
        <v>136</v>
      </c>
      <c r="C385" s="1" t="s">
        <v>163</v>
      </c>
      <c r="D385" s="2" t="s">
        <v>164</v>
      </c>
      <c r="E385" s="3">
        <v>20720000</v>
      </c>
      <c r="F385" s="3">
        <v>0</v>
      </c>
      <c r="G385" s="3">
        <f t="shared" si="13"/>
        <v>20720000</v>
      </c>
    </row>
    <row r="386" spans="1:7" ht="22.5">
      <c r="A386" s="1" t="s">
        <v>161</v>
      </c>
      <c r="B386" s="2" t="s">
        <v>162</v>
      </c>
      <c r="C386" s="1" t="s">
        <v>163</v>
      </c>
      <c r="D386" s="2" t="s">
        <v>164</v>
      </c>
      <c r="E386" s="3">
        <v>8400000</v>
      </c>
      <c r="F386" s="3">
        <v>0</v>
      </c>
      <c r="G386" s="3">
        <f t="shared" si="13"/>
        <v>8400000</v>
      </c>
    </row>
    <row r="387" spans="1:7" ht="22.5">
      <c r="A387" s="1" t="s">
        <v>145</v>
      </c>
      <c r="B387" s="2" t="s">
        <v>146</v>
      </c>
      <c r="C387" s="1" t="s">
        <v>163</v>
      </c>
      <c r="D387" s="2" t="s">
        <v>164</v>
      </c>
      <c r="E387" s="3">
        <v>2600000</v>
      </c>
      <c r="F387" s="3">
        <v>0</v>
      </c>
      <c r="G387" s="3">
        <f t="shared" si="13"/>
        <v>2600000</v>
      </c>
    </row>
    <row r="388" spans="1:7" ht="22.5">
      <c r="A388" s="1" t="s">
        <v>147</v>
      </c>
      <c r="B388" s="2" t="s">
        <v>148</v>
      </c>
      <c r="C388" s="1" t="s">
        <v>163</v>
      </c>
      <c r="D388" s="2" t="s">
        <v>164</v>
      </c>
      <c r="E388" s="3">
        <v>57839757</v>
      </c>
      <c r="F388" s="3">
        <v>0</v>
      </c>
      <c r="G388" s="3">
        <f t="shared" si="13"/>
        <v>57839757</v>
      </c>
    </row>
    <row r="389" spans="1:7" ht="22.5">
      <c r="A389" s="1" t="s">
        <v>149</v>
      </c>
      <c r="B389" s="2" t="s">
        <v>150</v>
      </c>
      <c r="C389" s="1" t="s">
        <v>163</v>
      </c>
      <c r="D389" s="2" t="s">
        <v>164</v>
      </c>
      <c r="E389" s="3">
        <v>41000000</v>
      </c>
      <c r="F389" s="3">
        <v>0</v>
      </c>
      <c r="G389" s="3">
        <f t="shared" si="13"/>
        <v>41000000</v>
      </c>
    </row>
    <row r="390" spans="1:7" ht="22.5">
      <c r="A390" s="1" t="s">
        <v>153</v>
      </c>
      <c r="B390" s="2" t="s">
        <v>154</v>
      </c>
      <c r="C390" s="1" t="s">
        <v>163</v>
      </c>
      <c r="D390" s="2" t="s">
        <v>164</v>
      </c>
      <c r="E390" s="3">
        <v>20800000</v>
      </c>
      <c r="F390" s="3">
        <v>0</v>
      </c>
      <c r="G390" s="3">
        <f t="shared" si="13"/>
        <v>20800000</v>
      </c>
    </row>
    <row r="391" spans="1:7" ht="22.5">
      <c r="A391" s="1" t="s">
        <v>155</v>
      </c>
      <c r="B391" s="2" t="s">
        <v>156</v>
      </c>
      <c r="C391" s="1" t="s">
        <v>163</v>
      </c>
      <c r="D391" s="2" t="s">
        <v>164</v>
      </c>
      <c r="E391" s="3">
        <v>5700000</v>
      </c>
      <c r="F391" s="3">
        <v>0</v>
      </c>
      <c r="G391" s="3">
        <f t="shared" si="13"/>
        <v>5700000</v>
      </c>
    </row>
    <row r="392" spans="1:7" ht="22.5">
      <c r="A392" s="1" t="s">
        <v>157</v>
      </c>
      <c r="B392" s="2" t="s">
        <v>158</v>
      </c>
      <c r="C392" s="1" t="s">
        <v>163</v>
      </c>
      <c r="D392" s="2" t="s">
        <v>164</v>
      </c>
      <c r="E392" s="3">
        <v>2500000</v>
      </c>
      <c r="F392" s="3">
        <v>0</v>
      </c>
      <c r="G392" s="3">
        <f t="shared" si="13"/>
        <v>2500000</v>
      </c>
    </row>
    <row r="393" spans="1:7" ht="22.5">
      <c r="A393" s="1" t="s">
        <v>115</v>
      </c>
      <c r="B393" s="2" t="s">
        <v>116</v>
      </c>
      <c r="C393" s="1" t="s">
        <v>54</v>
      </c>
      <c r="D393" s="2" t="s">
        <v>55</v>
      </c>
      <c r="E393" s="3">
        <v>340000</v>
      </c>
      <c r="F393" s="3">
        <v>0</v>
      </c>
      <c r="G393" s="3">
        <f t="shared" si="13"/>
        <v>340000</v>
      </c>
    </row>
    <row r="394" spans="1:7" ht="22.5">
      <c r="A394" s="1" t="s">
        <v>111</v>
      </c>
      <c r="B394" s="2" t="s">
        <v>112</v>
      </c>
      <c r="C394" s="1" t="s">
        <v>165</v>
      </c>
      <c r="D394" s="2" t="s">
        <v>166</v>
      </c>
      <c r="E394" s="3">
        <v>385000</v>
      </c>
      <c r="F394" s="3">
        <v>0</v>
      </c>
      <c r="G394" s="3">
        <f t="shared" si="13"/>
        <v>385000</v>
      </c>
    </row>
    <row r="395" spans="1:7" ht="22.5">
      <c r="A395" s="1" t="s">
        <v>137</v>
      </c>
      <c r="B395" s="2" t="s">
        <v>138</v>
      </c>
      <c r="C395" s="1" t="s">
        <v>165</v>
      </c>
      <c r="D395" s="2" t="s">
        <v>166</v>
      </c>
      <c r="E395" s="3">
        <v>28000000</v>
      </c>
      <c r="F395" s="3">
        <v>0</v>
      </c>
      <c r="G395" s="3">
        <f t="shared" si="13"/>
        <v>28000000</v>
      </c>
    </row>
    <row r="396" spans="1:7" ht="22.5">
      <c r="A396" s="1" t="s">
        <v>149</v>
      </c>
      <c r="B396" s="2" t="s">
        <v>150</v>
      </c>
      <c r="C396" s="1" t="s">
        <v>165</v>
      </c>
      <c r="D396" s="2" t="s">
        <v>166</v>
      </c>
      <c r="E396" s="3">
        <v>16300000</v>
      </c>
      <c r="F396" s="3">
        <v>0</v>
      </c>
      <c r="G396" s="3">
        <f t="shared" si="13"/>
        <v>16300000</v>
      </c>
    </row>
    <row r="397" spans="1:7" ht="22.5">
      <c r="A397" s="1" t="s">
        <v>111</v>
      </c>
      <c r="B397" s="2" t="s">
        <v>112</v>
      </c>
      <c r="C397" s="1" t="s">
        <v>56</v>
      </c>
      <c r="D397" s="2" t="s">
        <v>57</v>
      </c>
      <c r="E397" s="3">
        <v>96322087</v>
      </c>
      <c r="F397" s="3">
        <v>0</v>
      </c>
      <c r="G397" s="3">
        <f t="shared" si="13"/>
        <v>96322087</v>
      </c>
    </row>
    <row r="398" spans="1:7" ht="22.5">
      <c r="A398" s="1" t="s">
        <v>113</v>
      </c>
      <c r="B398" s="2" t="s">
        <v>114</v>
      </c>
      <c r="C398" s="1" t="s">
        <v>56</v>
      </c>
      <c r="D398" s="2" t="s">
        <v>57</v>
      </c>
      <c r="E398" s="3">
        <v>313603221</v>
      </c>
      <c r="F398" s="3">
        <v>0</v>
      </c>
      <c r="G398" s="3">
        <f t="shared" si="13"/>
        <v>313603221</v>
      </c>
    </row>
    <row r="399" spans="1:7" ht="22.5">
      <c r="A399" s="1" t="s">
        <v>115</v>
      </c>
      <c r="B399" s="2" t="s">
        <v>116</v>
      </c>
      <c r="C399" s="1" t="s">
        <v>56</v>
      </c>
      <c r="D399" s="2" t="s">
        <v>57</v>
      </c>
      <c r="E399" s="3">
        <v>122528332</v>
      </c>
      <c r="F399" s="3">
        <v>0</v>
      </c>
      <c r="G399" s="3">
        <f t="shared" si="13"/>
        <v>122528332</v>
      </c>
    </row>
    <row r="400" spans="1:7" ht="22.5">
      <c r="A400" s="1" t="s">
        <v>117</v>
      </c>
      <c r="B400" s="2" t="s">
        <v>118</v>
      </c>
      <c r="C400" s="1" t="s">
        <v>56</v>
      </c>
      <c r="D400" s="2" t="s">
        <v>57</v>
      </c>
      <c r="E400" s="3">
        <v>295120378</v>
      </c>
      <c r="F400" s="3">
        <v>0</v>
      </c>
      <c r="G400" s="3">
        <f t="shared" ref="G400:G464" si="19">E400-F400</f>
        <v>295120378</v>
      </c>
    </row>
    <row r="401" spans="1:7" ht="22.5">
      <c r="A401" s="1" t="s">
        <v>119</v>
      </c>
      <c r="B401" s="2" t="s">
        <v>120</v>
      </c>
      <c r="C401" s="1" t="s">
        <v>56</v>
      </c>
      <c r="D401" s="2" t="s">
        <v>57</v>
      </c>
      <c r="E401" s="3">
        <v>292781105</v>
      </c>
      <c r="F401" s="3">
        <v>0</v>
      </c>
      <c r="G401" s="3">
        <f t="shared" si="19"/>
        <v>292781105</v>
      </c>
    </row>
    <row r="402" spans="1:7" ht="22.5">
      <c r="A402" s="1" t="s">
        <v>121</v>
      </c>
      <c r="B402" s="2" t="s">
        <v>122</v>
      </c>
      <c r="C402" s="1" t="s">
        <v>56</v>
      </c>
      <c r="D402" s="2" t="s">
        <v>57</v>
      </c>
      <c r="E402" s="3">
        <v>59078821</v>
      </c>
      <c r="F402" s="3">
        <v>0</v>
      </c>
      <c r="G402" s="3">
        <f t="shared" si="19"/>
        <v>59078821</v>
      </c>
    </row>
    <row r="403" spans="1:7" ht="22.5">
      <c r="A403" s="1" t="s">
        <v>123</v>
      </c>
      <c r="B403" s="2" t="s">
        <v>124</v>
      </c>
      <c r="C403" s="1" t="s">
        <v>56</v>
      </c>
      <c r="D403" s="2" t="s">
        <v>57</v>
      </c>
      <c r="E403" s="3">
        <v>161831753</v>
      </c>
      <c r="F403" s="3">
        <v>0</v>
      </c>
      <c r="G403" s="3">
        <f t="shared" si="19"/>
        <v>161831753</v>
      </c>
    </row>
    <row r="404" spans="1:7" ht="22.5">
      <c r="A404" s="1" t="s">
        <v>125</v>
      </c>
      <c r="B404" s="2" t="s">
        <v>126</v>
      </c>
      <c r="C404" s="1" t="s">
        <v>56</v>
      </c>
      <c r="D404" s="2" t="s">
        <v>57</v>
      </c>
      <c r="E404" s="3">
        <v>215361684</v>
      </c>
      <c r="F404" s="3">
        <v>0</v>
      </c>
      <c r="G404" s="3">
        <f t="shared" si="19"/>
        <v>215361684</v>
      </c>
    </row>
    <row r="405" spans="1:7" ht="22.5">
      <c r="A405" s="1" t="s">
        <v>127</v>
      </c>
      <c r="B405" s="2" t="s">
        <v>128</v>
      </c>
      <c r="C405" s="1" t="s">
        <v>56</v>
      </c>
      <c r="D405" s="2" t="s">
        <v>57</v>
      </c>
      <c r="E405" s="3">
        <v>176975055</v>
      </c>
      <c r="F405" s="3">
        <v>0</v>
      </c>
      <c r="G405" s="3">
        <f t="shared" si="19"/>
        <v>176975055</v>
      </c>
    </row>
    <row r="406" spans="1:7" ht="22.5">
      <c r="A406" s="1" t="s">
        <v>131</v>
      </c>
      <c r="B406" s="2" t="s">
        <v>132</v>
      </c>
      <c r="C406" s="1" t="s">
        <v>56</v>
      </c>
      <c r="D406" s="2" t="s">
        <v>57</v>
      </c>
      <c r="E406" s="3">
        <v>111647587</v>
      </c>
      <c r="F406" s="3">
        <v>0</v>
      </c>
      <c r="G406" s="3">
        <f t="shared" si="19"/>
        <v>111647587</v>
      </c>
    </row>
    <row r="407" spans="1:7" ht="22.5">
      <c r="A407" s="1" t="s">
        <v>133</v>
      </c>
      <c r="B407" s="2" t="s">
        <v>134</v>
      </c>
      <c r="C407" s="1" t="s">
        <v>56</v>
      </c>
      <c r="D407" s="2" t="s">
        <v>57</v>
      </c>
      <c r="E407" s="3">
        <v>101683589</v>
      </c>
      <c r="F407" s="3">
        <v>0</v>
      </c>
      <c r="G407" s="3">
        <f t="shared" si="19"/>
        <v>101683589</v>
      </c>
    </row>
    <row r="408" spans="1:7" ht="22.5">
      <c r="A408" s="1" t="s">
        <v>135</v>
      </c>
      <c r="B408" s="2" t="s">
        <v>136</v>
      </c>
      <c r="C408" s="1" t="s">
        <v>56</v>
      </c>
      <c r="D408" s="2" t="s">
        <v>57</v>
      </c>
      <c r="E408" s="3">
        <v>162651753</v>
      </c>
      <c r="F408" s="3">
        <v>0</v>
      </c>
      <c r="G408" s="3">
        <f t="shared" si="19"/>
        <v>162651753</v>
      </c>
    </row>
    <row r="409" spans="1:7" ht="22.5">
      <c r="A409" s="1" t="s">
        <v>137</v>
      </c>
      <c r="B409" s="2" t="s">
        <v>138</v>
      </c>
      <c r="C409" s="1" t="s">
        <v>56</v>
      </c>
      <c r="D409" s="2" t="s">
        <v>57</v>
      </c>
      <c r="E409" s="3">
        <v>145195587</v>
      </c>
      <c r="F409" s="3">
        <v>0</v>
      </c>
      <c r="G409" s="3">
        <f t="shared" si="19"/>
        <v>145195587</v>
      </c>
    </row>
    <row r="410" spans="1:7" ht="22.5">
      <c r="A410" s="1" t="s">
        <v>139</v>
      </c>
      <c r="B410" s="2" t="s">
        <v>140</v>
      </c>
      <c r="C410" s="1" t="s">
        <v>56</v>
      </c>
      <c r="D410" s="2" t="s">
        <v>57</v>
      </c>
      <c r="E410" s="3">
        <v>168093174</v>
      </c>
      <c r="F410" s="3">
        <v>0</v>
      </c>
      <c r="G410" s="3">
        <f t="shared" si="19"/>
        <v>168093174</v>
      </c>
    </row>
    <row r="411" spans="1:7" ht="22.5">
      <c r="A411" s="1" t="s">
        <v>161</v>
      </c>
      <c r="B411" s="2" t="s">
        <v>162</v>
      </c>
      <c r="C411" s="1" t="s">
        <v>56</v>
      </c>
      <c r="D411" s="2" t="s">
        <v>57</v>
      </c>
      <c r="E411" s="3">
        <v>46093421</v>
      </c>
      <c r="F411" s="3">
        <v>0</v>
      </c>
      <c r="G411" s="3">
        <f t="shared" si="19"/>
        <v>46093421</v>
      </c>
    </row>
    <row r="412" spans="1:7" ht="22.5">
      <c r="A412" s="1" t="s">
        <v>141</v>
      </c>
      <c r="B412" s="2" t="s">
        <v>142</v>
      </c>
      <c r="C412" s="1" t="s">
        <v>56</v>
      </c>
      <c r="D412" s="2" t="s">
        <v>57</v>
      </c>
      <c r="E412" s="3">
        <v>56497421</v>
      </c>
      <c r="F412" s="3">
        <v>0</v>
      </c>
      <c r="G412" s="3">
        <f t="shared" si="19"/>
        <v>56497421</v>
      </c>
    </row>
    <row r="413" spans="1:7" ht="22.5">
      <c r="A413" s="1" t="s">
        <v>143</v>
      </c>
      <c r="B413" s="2" t="s">
        <v>144</v>
      </c>
      <c r="C413" s="1" t="s">
        <v>56</v>
      </c>
      <c r="D413" s="2" t="s">
        <v>57</v>
      </c>
      <c r="E413" s="3">
        <v>35958000</v>
      </c>
      <c r="F413" s="3">
        <v>0</v>
      </c>
      <c r="G413" s="3">
        <f t="shared" si="19"/>
        <v>35958000</v>
      </c>
    </row>
    <row r="414" spans="1:7" ht="22.5">
      <c r="A414" s="1" t="s">
        <v>145</v>
      </c>
      <c r="B414" s="2" t="s">
        <v>146</v>
      </c>
      <c r="C414" s="1" t="s">
        <v>56</v>
      </c>
      <c r="D414" s="2" t="s">
        <v>57</v>
      </c>
      <c r="E414" s="3">
        <v>89865587</v>
      </c>
      <c r="F414" s="3">
        <v>0</v>
      </c>
      <c r="G414" s="3">
        <f t="shared" si="19"/>
        <v>89865587</v>
      </c>
    </row>
    <row r="415" spans="1:7" ht="22.5">
      <c r="A415" s="1" t="s">
        <v>147</v>
      </c>
      <c r="B415" s="2" t="s">
        <v>148</v>
      </c>
      <c r="C415" s="1" t="s">
        <v>56</v>
      </c>
      <c r="D415" s="2" t="s">
        <v>57</v>
      </c>
      <c r="E415" s="3">
        <v>133275832</v>
      </c>
      <c r="F415" s="3">
        <v>0</v>
      </c>
      <c r="G415" s="3">
        <f t="shared" si="19"/>
        <v>133275832</v>
      </c>
    </row>
    <row r="416" spans="1:7" ht="22.5">
      <c r="A416" s="1" t="s">
        <v>149</v>
      </c>
      <c r="B416" s="2" t="s">
        <v>150</v>
      </c>
      <c r="C416" s="1" t="s">
        <v>56</v>
      </c>
      <c r="D416" s="2" t="s">
        <v>57</v>
      </c>
      <c r="E416" s="3">
        <v>206669753</v>
      </c>
      <c r="F416" s="3">
        <v>0</v>
      </c>
      <c r="G416" s="3">
        <f t="shared" si="19"/>
        <v>206669753</v>
      </c>
    </row>
    <row r="417" spans="1:8" ht="22.5">
      <c r="A417" s="1" t="s">
        <v>151</v>
      </c>
      <c r="B417" s="2" t="s">
        <v>152</v>
      </c>
      <c r="C417" s="1" t="s">
        <v>56</v>
      </c>
      <c r="D417" s="2" t="s">
        <v>57</v>
      </c>
      <c r="E417" s="3">
        <v>60934166</v>
      </c>
      <c r="F417" s="3">
        <v>0</v>
      </c>
      <c r="G417" s="3">
        <f t="shared" si="19"/>
        <v>60934166</v>
      </c>
    </row>
    <row r="418" spans="1:8" ht="22.5">
      <c r="A418" s="1" t="s">
        <v>153</v>
      </c>
      <c r="B418" s="2" t="s">
        <v>154</v>
      </c>
      <c r="C418" s="1" t="s">
        <v>56</v>
      </c>
      <c r="D418" s="2" t="s">
        <v>57</v>
      </c>
      <c r="E418" s="3">
        <v>110130429</v>
      </c>
      <c r="F418" s="3">
        <v>0</v>
      </c>
      <c r="G418" s="3">
        <f t="shared" si="19"/>
        <v>110130429</v>
      </c>
    </row>
    <row r="419" spans="1:8" ht="22.5">
      <c r="A419" s="1" t="s">
        <v>155</v>
      </c>
      <c r="B419" s="2" t="s">
        <v>156</v>
      </c>
      <c r="C419" s="1" t="s">
        <v>56</v>
      </c>
      <c r="D419" s="2" t="s">
        <v>57</v>
      </c>
      <c r="E419" s="3">
        <v>29299421</v>
      </c>
      <c r="F419" s="3">
        <v>0</v>
      </c>
      <c r="G419" s="3">
        <f t="shared" si="19"/>
        <v>29299421</v>
      </c>
    </row>
    <row r="420" spans="1:8" ht="22.5">
      <c r="A420" s="1" t="s">
        <v>159</v>
      </c>
      <c r="B420" s="2" t="s">
        <v>160</v>
      </c>
      <c r="C420" s="1" t="s">
        <v>56</v>
      </c>
      <c r="D420" s="2" t="s">
        <v>57</v>
      </c>
      <c r="E420" s="3">
        <v>157235421</v>
      </c>
      <c r="F420" s="3">
        <v>0</v>
      </c>
      <c r="G420" s="3">
        <f t="shared" si="19"/>
        <v>157235421</v>
      </c>
      <c r="H420" s="2" t="s">
        <v>255</v>
      </c>
    </row>
    <row r="421" spans="1:8" s="9" customFormat="1" ht="22.5">
      <c r="A421" s="13"/>
      <c r="B421" s="14"/>
      <c r="C421" s="13"/>
      <c r="D421" s="14"/>
      <c r="E421" s="15">
        <f>SUM(E378:E420)</f>
        <v>3851243905</v>
      </c>
      <c r="F421" s="15">
        <f t="shared" ref="F421:G421" si="20">SUM(F378:F420)</f>
        <v>0</v>
      </c>
      <c r="G421" s="15">
        <f t="shared" si="20"/>
        <v>3851243905</v>
      </c>
      <c r="H421" s="15">
        <f>G421</f>
        <v>3851243905</v>
      </c>
    </row>
    <row r="422" spans="1:8" ht="22.5">
      <c r="A422" s="1" t="s">
        <v>111</v>
      </c>
      <c r="B422" s="2" t="s">
        <v>112</v>
      </c>
      <c r="C422" s="1" t="s">
        <v>58</v>
      </c>
      <c r="D422" s="2" t="s">
        <v>59</v>
      </c>
      <c r="E422" s="3">
        <v>2838506828</v>
      </c>
      <c r="F422" s="3">
        <v>33170000</v>
      </c>
      <c r="G422" s="3">
        <f t="shared" si="19"/>
        <v>2805336828</v>
      </c>
    </row>
    <row r="423" spans="1:8" ht="22.5">
      <c r="A423" s="1" t="s">
        <v>113</v>
      </c>
      <c r="B423" s="2" t="s">
        <v>114</v>
      </c>
      <c r="C423" s="1" t="s">
        <v>58</v>
      </c>
      <c r="D423" s="2" t="s">
        <v>59</v>
      </c>
      <c r="E423" s="3">
        <v>1828422639</v>
      </c>
      <c r="F423" s="3">
        <v>0</v>
      </c>
      <c r="G423" s="3">
        <f t="shared" si="19"/>
        <v>1828422639</v>
      </c>
    </row>
    <row r="424" spans="1:8" ht="22.5">
      <c r="A424" s="1" t="s">
        <v>115</v>
      </c>
      <c r="B424" s="2" t="s">
        <v>116</v>
      </c>
      <c r="C424" s="1" t="s">
        <v>58</v>
      </c>
      <c r="D424" s="2" t="s">
        <v>59</v>
      </c>
      <c r="E424" s="3">
        <v>1015992131</v>
      </c>
      <c r="F424" s="3">
        <v>0</v>
      </c>
      <c r="G424" s="3">
        <f t="shared" si="19"/>
        <v>1015992131</v>
      </c>
    </row>
    <row r="425" spans="1:8" ht="22.5">
      <c r="A425" s="1" t="s">
        <v>117</v>
      </c>
      <c r="B425" s="2" t="s">
        <v>118</v>
      </c>
      <c r="C425" s="1" t="s">
        <v>58</v>
      </c>
      <c r="D425" s="2" t="s">
        <v>59</v>
      </c>
      <c r="E425" s="3">
        <v>1145808753</v>
      </c>
      <c r="F425" s="3">
        <v>0</v>
      </c>
      <c r="G425" s="3">
        <f t="shared" si="19"/>
        <v>1145808753</v>
      </c>
    </row>
    <row r="426" spans="1:8" ht="22.5">
      <c r="A426" s="1" t="s">
        <v>119</v>
      </c>
      <c r="B426" s="2" t="s">
        <v>120</v>
      </c>
      <c r="C426" s="1" t="s">
        <v>58</v>
      </c>
      <c r="D426" s="2" t="s">
        <v>59</v>
      </c>
      <c r="E426" s="3">
        <v>1525145470</v>
      </c>
      <c r="F426" s="3">
        <v>0</v>
      </c>
      <c r="G426" s="3">
        <f t="shared" si="19"/>
        <v>1525145470</v>
      </c>
    </row>
    <row r="427" spans="1:8" ht="22.5">
      <c r="A427" s="1" t="s">
        <v>121</v>
      </c>
      <c r="B427" s="2" t="s">
        <v>122</v>
      </c>
      <c r="C427" s="1" t="s">
        <v>58</v>
      </c>
      <c r="D427" s="2" t="s">
        <v>59</v>
      </c>
      <c r="E427" s="3">
        <v>418524640</v>
      </c>
      <c r="F427" s="3">
        <v>0</v>
      </c>
      <c r="G427" s="3">
        <f t="shared" si="19"/>
        <v>418524640</v>
      </c>
    </row>
    <row r="428" spans="1:8" ht="22.5">
      <c r="A428" s="1" t="s">
        <v>123</v>
      </c>
      <c r="B428" s="2" t="s">
        <v>124</v>
      </c>
      <c r="C428" s="1" t="s">
        <v>58</v>
      </c>
      <c r="D428" s="2" t="s">
        <v>59</v>
      </c>
      <c r="E428" s="3">
        <v>1188403214</v>
      </c>
      <c r="F428" s="3">
        <v>0</v>
      </c>
      <c r="G428" s="3">
        <f t="shared" si="19"/>
        <v>1188403214</v>
      </c>
    </row>
    <row r="429" spans="1:8" ht="22.5">
      <c r="A429" s="1" t="s">
        <v>125</v>
      </c>
      <c r="B429" s="2" t="s">
        <v>126</v>
      </c>
      <c r="C429" s="1" t="s">
        <v>58</v>
      </c>
      <c r="D429" s="2" t="s">
        <v>59</v>
      </c>
      <c r="E429" s="3">
        <v>1191586677</v>
      </c>
      <c r="F429" s="3">
        <v>0</v>
      </c>
      <c r="G429" s="3">
        <f t="shared" si="19"/>
        <v>1191586677</v>
      </c>
    </row>
    <row r="430" spans="1:8" ht="22.5">
      <c r="A430" s="1" t="s">
        <v>127</v>
      </c>
      <c r="B430" s="2" t="s">
        <v>128</v>
      </c>
      <c r="C430" s="1" t="s">
        <v>58</v>
      </c>
      <c r="D430" s="2" t="s">
        <v>59</v>
      </c>
      <c r="E430" s="3">
        <v>969499356</v>
      </c>
      <c r="F430" s="3">
        <v>0</v>
      </c>
      <c r="G430" s="3">
        <f t="shared" si="19"/>
        <v>969499356</v>
      </c>
    </row>
    <row r="431" spans="1:8" ht="22.5">
      <c r="A431" s="1" t="s">
        <v>129</v>
      </c>
      <c r="B431" s="2" t="s">
        <v>130</v>
      </c>
      <c r="C431" s="1" t="s">
        <v>58</v>
      </c>
      <c r="D431" s="2" t="s">
        <v>59</v>
      </c>
      <c r="E431" s="3">
        <v>1129087233</v>
      </c>
      <c r="F431" s="3">
        <v>0</v>
      </c>
      <c r="G431" s="3">
        <f t="shared" si="19"/>
        <v>1129087233</v>
      </c>
    </row>
    <row r="432" spans="1:8" ht="22.5">
      <c r="A432" s="1" t="s">
        <v>131</v>
      </c>
      <c r="B432" s="2" t="s">
        <v>132</v>
      </c>
      <c r="C432" s="1" t="s">
        <v>58</v>
      </c>
      <c r="D432" s="2" t="s">
        <v>59</v>
      </c>
      <c r="E432" s="3">
        <v>976749985</v>
      </c>
      <c r="F432" s="3">
        <v>0</v>
      </c>
      <c r="G432" s="3">
        <f t="shared" si="19"/>
        <v>976749985</v>
      </c>
    </row>
    <row r="433" spans="1:7" ht="22.5">
      <c r="A433" s="1" t="s">
        <v>133</v>
      </c>
      <c r="B433" s="2" t="s">
        <v>134</v>
      </c>
      <c r="C433" s="1" t="s">
        <v>58</v>
      </c>
      <c r="D433" s="2" t="s">
        <v>59</v>
      </c>
      <c r="E433" s="3">
        <v>316672034</v>
      </c>
      <c r="F433" s="3">
        <v>0</v>
      </c>
      <c r="G433" s="3">
        <f t="shared" si="19"/>
        <v>316672034</v>
      </c>
    </row>
    <row r="434" spans="1:7" ht="22.5">
      <c r="A434" s="1" t="s">
        <v>135</v>
      </c>
      <c r="B434" s="2" t="s">
        <v>136</v>
      </c>
      <c r="C434" s="1" t="s">
        <v>58</v>
      </c>
      <c r="D434" s="2" t="s">
        <v>59</v>
      </c>
      <c r="E434" s="3">
        <v>1025744779</v>
      </c>
      <c r="F434" s="3">
        <v>0</v>
      </c>
      <c r="G434" s="3">
        <f t="shared" si="19"/>
        <v>1025744779</v>
      </c>
    </row>
    <row r="435" spans="1:7" ht="22.5">
      <c r="A435" s="1" t="s">
        <v>137</v>
      </c>
      <c r="B435" s="2" t="s">
        <v>138</v>
      </c>
      <c r="C435" s="1" t="s">
        <v>58</v>
      </c>
      <c r="D435" s="2" t="s">
        <v>59</v>
      </c>
      <c r="E435" s="3">
        <v>925984473</v>
      </c>
      <c r="F435" s="3">
        <v>0</v>
      </c>
      <c r="G435" s="3">
        <f t="shared" si="19"/>
        <v>925984473</v>
      </c>
    </row>
    <row r="436" spans="1:7" ht="22.5">
      <c r="A436" s="1" t="s">
        <v>139</v>
      </c>
      <c r="B436" s="2" t="s">
        <v>140</v>
      </c>
      <c r="C436" s="1" t="s">
        <v>58</v>
      </c>
      <c r="D436" s="2" t="s">
        <v>59</v>
      </c>
      <c r="E436" s="3">
        <v>813339470</v>
      </c>
      <c r="F436" s="3">
        <v>7686575</v>
      </c>
      <c r="G436" s="3">
        <f t="shared" si="19"/>
        <v>805652895</v>
      </c>
    </row>
    <row r="437" spans="1:7" ht="22.5">
      <c r="A437" s="1" t="s">
        <v>161</v>
      </c>
      <c r="B437" s="2" t="s">
        <v>162</v>
      </c>
      <c r="C437" s="1" t="s">
        <v>58</v>
      </c>
      <c r="D437" s="2" t="s">
        <v>59</v>
      </c>
      <c r="E437" s="3">
        <v>8400000</v>
      </c>
      <c r="F437" s="3">
        <v>8400000</v>
      </c>
      <c r="G437" s="3">
        <f t="shared" si="19"/>
        <v>0</v>
      </c>
    </row>
    <row r="438" spans="1:7" ht="22.5">
      <c r="A438" s="1" t="s">
        <v>141</v>
      </c>
      <c r="B438" s="2" t="s">
        <v>142</v>
      </c>
      <c r="C438" s="1" t="s">
        <v>58</v>
      </c>
      <c r="D438" s="2" t="s">
        <v>59</v>
      </c>
      <c r="E438" s="3">
        <v>267929204</v>
      </c>
      <c r="F438" s="3">
        <v>8400000</v>
      </c>
      <c r="G438" s="3">
        <f t="shared" si="19"/>
        <v>259529204</v>
      </c>
    </row>
    <row r="439" spans="1:7" ht="22.5">
      <c r="A439" s="1" t="s">
        <v>143</v>
      </c>
      <c r="B439" s="2" t="s">
        <v>144</v>
      </c>
      <c r="C439" s="1" t="s">
        <v>58</v>
      </c>
      <c r="D439" s="2" t="s">
        <v>59</v>
      </c>
      <c r="E439" s="3">
        <v>207171940</v>
      </c>
      <c r="F439" s="3">
        <v>0</v>
      </c>
      <c r="G439" s="3">
        <f t="shared" si="19"/>
        <v>207171940</v>
      </c>
    </row>
    <row r="440" spans="1:7" ht="22.5">
      <c r="A440" s="1" t="s">
        <v>145</v>
      </c>
      <c r="B440" s="2" t="s">
        <v>146</v>
      </c>
      <c r="C440" s="1" t="s">
        <v>58</v>
      </c>
      <c r="D440" s="2" t="s">
        <v>59</v>
      </c>
      <c r="E440" s="3">
        <v>1125843286</v>
      </c>
      <c r="F440" s="3">
        <v>0</v>
      </c>
      <c r="G440" s="3">
        <f t="shared" si="19"/>
        <v>1125843286</v>
      </c>
    </row>
    <row r="441" spans="1:7" ht="22.5">
      <c r="A441" s="1" t="s">
        <v>147</v>
      </c>
      <c r="B441" s="2" t="s">
        <v>148</v>
      </c>
      <c r="C441" s="1" t="s">
        <v>58</v>
      </c>
      <c r="D441" s="2" t="s">
        <v>59</v>
      </c>
      <c r="E441" s="3">
        <v>965251031</v>
      </c>
      <c r="F441" s="3">
        <v>8400000</v>
      </c>
      <c r="G441" s="3">
        <f t="shared" si="19"/>
        <v>956851031</v>
      </c>
    </row>
    <row r="442" spans="1:7" ht="22.5">
      <c r="A442" s="1" t="s">
        <v>149</v>
      </c>
      <c r="B442" s="2" t="s">
        <v>150</v>
      </c>
      <c r="C442" s="1" t="s">
        <v>58</v>
      </c>
      <c r="D442" s="2" t="s">
        <v>59</v>
      </c>
      <c r="E442" s="3">
        <v>509277790</v>
      </c>
      <c r="F442" s="3">
        <v>0</v>
      </c>
      <c r="G442" s="3">
        <f t="shared" si="19"/>
        <v>509277790</v>
      </c>
    </row>
    <row r="443" spans="1:7" ht="22.5">
      <c r="A443" s="1" t="s">
        <v>151</v>
      </c>
      <c r="B443" s="2" t="s">
        <v>152</v>
      </c>
      <c r="C443" s="1" t="s">
        <v>58</v>
      </c>
      <c r="D443" s="2" t="s">
        <v>59</v>
      </c>
      <c r="E443" s="3">
        <v>533214653</v>
      </c>
      <c r="F443" s="3">
        <v>0</v>
      </c>
      <c r="G443" s="3">
        <f t="shared" si="19"/>
        <v>533214653</v>
      </c>
    </row>
    <row r="444" spans="1:7" ht="22.5">
      <c r="A444" s="1" t="s">
        <v>153</v>
      </c>
      <c r="B444" s="2" t="s">
        <v>154</v>
      </c>
      <c r="C444" s="1" t="s">
        <v>58</v>
      </c>
      <c r="D444" s="2" t="s">
        <v>59</v>
      </c>
      <c r="E444" s="3">
        <v>246657777</v>
      </c>
      <c r="F444" s="3">
        <v>0</v>
      </c>
      <c r="G444" s="3">
        <f t="shared" si="19"/>
        <v>246657777</v>
      </c>
    </row>
    <row r="445" spans="1:7" ht="22.5">
      <c r="A445" s="1" t="s">
        <v>155</v>
      </c>
      <c r="B445" s="2" t="s">
        <v>156</v>
      </c>
      <c r="C445" s="1" t="s">
        <v>58</v>
      </c>
      <c r="D445" s="2" t="s">
        <v>59</v>
      </c>
      <c r="E445" s="3">
        <v>450283390</v>
      </c>
      <c r="F445" s="3">
        <v>0</v>
      </c>
      <c r="G445" s="3">
        <f t="shared" si="19"/>
        <v>450283390</v>
      </c>
    </row>
    <row r="446" spans="1:7" ht="22.5">
      <c r="A446" s="1" t="s">
        <v>157</v>
      </c>
      <c r="B446" s="2" t="s">
        <v>158</v>
      </c>
      <c r="C446" s="1" t="s">
        <v>58</v>
      </c>
      <c r="D446" s="2" t="s">
        <v>59</v>
      </c>
      <c r="E446" s="3">
        <v>521184233</v>
      </c>
      <c r="F446" s="3">
        <v>0</v>
      </c>
      <c r="G446" s="3">
        <f t="shared" si="19"/>
        <v>521184233</v>
      </c>
    </row>
    <row r="447" spans="1:7" ht="22.5">
      <c r="A447" s="1" t="s">
        <v>159</v>
      </c>
      <c r="B447" s="2" t="s">
        <v>160</v>
      </c>
      <c r="C447" s="1" t="s">
        <v>58</v>
      </c>
      <c r="D447" s="2" t="s">
        <v>59</v>
      </c>
      <c r="E447" s="3">
        <v>482741930</v>
      </c>
      <c r="F447" s="3">
        <v>0</v>
      </c>
      <c r="G447" s="3">
        <f t="shared" si="19"/>
        <v>482741930</v>
      </c>
    </row>
    <row r="448" spans="1:7" ht="22.5">
      <c r="A448" s="1" t="s">
        <v>111</v>
      </c>
      <c r="B448" s="2" t="s">
        <v>112</v>
      </c>
      <c r="C448" s="1" t="s">
        <v>60</v>
      </c>
      <c r="D448" s="2" t="s">
        <v>61</v>
      </c>
      <c r="E448" s="3">
        <v>90000000</v>
      </c>
      <c r="F448" s="3">
        <v>20000000</v>
      </c>
      <c r="G448" s="3">
        <f t="shared" si="19"/>
        <v>70000000</v>
      </c>
    </row>
    <row r="449" spans="1:7" ht="22.5">
      <c r="A449" s="1" t="s">
        <v>113</v>
      </c>
      <c r="B449" s="2" t="s">
        <v>114</v>
      </c>
      <c r="C449" s="1" t="s">
        <v>60</v>
      </c>
      <c r="D449" s="2" t="s">
        <v>61</v>
      </c>
      <c r="E449" s="3">
        <v>94000000</v>
      </c>
      <c r="F449" s="3">
        <v>0</v>
      </c>
      <c r="G449" s="3">
        <f t="shared" si="19"/>
        <v>94000000</v>
      </c>
    </row>
    <row r="450" spans="1:7" ht="22.5">
      <c r="A450" s="1" t="s">
        <v>115</v>
      </c>
      <c r="B450" s="2" t="s">
        <v>116</v>
      </c>
      <c r="C450" s="1" t="s">
        <v>60</v>
      </c>
      <c r="D450" s="2" t="s">
        <v>61</v>
      </c>
      <c r="E450" s="3">
        <v>50000000</v>
      </c>
      <c r="F450" s="3">
        <v>0</v>
      </c>
      <c r="G450" s="3">
        <f t="shared" si="19"/>
        <v>50000000</v>
      </c>
    </row>
    <row r="451" spans="1:7" ht="22.5">
      <c r="A451" s="1" t="s">
        <v>117</v>
      </c>
      <c r="B451" s="2" t="s">
        <v>118</v>
      </c>
      <c r="C451" s="1" t="s">
        <v>60</v>
      </c>
      <c r="D451" s="2" t="s">
        <v>61</v>
      </c>
      <c r="E451" s="3">
        <v>30000000</v>
      </c>
      <c r="F451" s="3">
        <v>0</v>
      </c>
      <c r="G451" s="3">
        <f t="shared" si="19"/>
        <v>30000000</v>
      </c>
    </row>
    <row r="452" spans="1:7" ht="22.5">
      <c r="A452" s="1" t="s">
        <v>119</v>
      </c>
      <c r="B452" s="2" t="s">
        <v>120</v>
      </c>
      <c r="C452" s="1" t="s">
        <v>60</v>
      </c>
      <c r="D452" s="2" t="s">
        <v>61</v>
      </c>
      <c r="E452" s="3">
        <v>131888995</v>
      </c>
      <c r="F452" s="3">
        <v>0</v>
      </c>
      <c r="G452" s="3">
        <f t="shared" si="19"/>
        <v>131888995</v>
      </c>
    </row>
    <row r="453" spans="1:7" ht="22.5">
      <c r="A453" s="1" t="s">
        <v>121</v>
      </c>
      <c r="B453" s="2" t="s">
        <v>122</v>
      </c>
      <c r="C453" s="1" t="s">
        <v>60</v>
      </c>
      <c r="D453" s="2" t="s">
        <v>61</v>
      </c>
      <c r="E453" s="3">
        <v>10000000</v>
      </c>
      <c r="F453" s="3">
        <v>0</v>
      </c>
      <c r="G453" s="3">
        <f t="shared" si="19"/>
        <v>10000000</v>
      </c>
    </row>
    <row r="454" spans="1:7" ht="22.5">
      <c r="A454" s="1" t="s">
        <v>123</v>
      </c>
      <c r="B454" s="2" t="s">
        <v>124</v>
      </c>
      <c r="C454" s="1" t="s">
        <v>60</v>
      </c>
      <c r="D454" s="2" t="s">
        <v>61</v>
      </c>
      <c r="E454" s="3">
        <v>50000000</v>
      </c>
      <c r="F454" s="3">
        <v>0</v>
      </c>
      <c r="G454" s="3">
        <f t="shared" si="19"/>
        <v>50000000</v>
      </c>
    </row>
    <row r="455" spans="1:7" ht="22.5">
      <c r="A455" s="1" t="s">
        <v>125</v>
      </c>
      <c r="B455" s="2" t="s">
        <v>126</v>
      </c>
      <c r="C455" s="1" t="s">
        <v>60</v>
      </c>
      <c r="D455" s="2" t="s">
        <v>61</v>
      </c>
      <c r="E455" s="3">
        <v>55000000</v>
      </c>
      <c r="F455" s="3">
        <v>0</v>
      </c>
      <c r="G455" s="3">
        <f t="shared" si="19"/>
        <v>55000000</v>
      </c>
    </row>
    <row r="456" spans="1:7" ht="22.5">
      <c r="A456" s="1" t="s">
        <v>127</v>
      </c>
      <c r="B456" s="2" t="s">
        <v>128</v>
      </c>
      <c r="C456" s="1" t="s">
        <v>60</v>
      </c>
      <c r="D456" s="2" t="s">
        <v>61</v>
      </c>
      <c r="E456" s="3">
        <v>20000000</v>
      </c>
      <c r="F456" s="3">
        <v>0</v>
      </c>
      <c r="G456" s="3">
        <f t="shared" si="19"/>
        <v>20000000</v>
      </c>
    </row>
    <row r="457" spans="1:7" ht="22.5">
      <c r="A457" s="1" t="s">
        <v>129</v>
      </c>
      <c r="B457" s="2" t="s">
        <v>130</v>
      </c>
      <c r="C457" s="1" t="s">
        <v>60</v>
      </c>
      <c r="D457" s="2" t="s">
        <v>61</v>
      </c>
      <c r="E457" s="3">
        <v>42750000</v>
      </c>
      <c r="F457" s="3">
        <v>0</v>
      </c>
      <c r="G457" s="3">
        <f t="shared" si="19"/>
        <v>42750000</v>
      </c>
    </row>
    <row r="458" spans="1:7" ht="22.5">
      <c r="A458" s="1" t="s">
        <v>131</v>
      </c>
      <c r="B458" s="2" t="s">
        <v>132</v>
      </c>
      <c r="C458" s="1" t="s">
        <v>60</v>
      </c>
      <c r="D458" s="2" t="s">
        <v>61</v>
      </c>
      <c r="E458" s="3">
        <v>25000000</v>
      </c>
      <c r="F458" s="3">
        <v>0</v>
      </c>
      <c r="G458" s="3">
        <f t="shared" si="19"/>
        <v>25000000</v>
      </c>
    </row>
    <row r="459" spans="1:7" ht="22.5">
      <c r="A459" s="1" t="s">
        <v>135</v>
      </c>
      <c r="B459" s="2" t="s">
        <v>136</v>
      </c>
      <c r="C459" s="1" t="s">
        <v>60</v>
      </c>
      <c r="D459" s="2" t="s">
        <v>61</v>
      </c>
      <c r="E459" s="3">
        <v>35000000</v>
      </c>
      <c r="F459" s="3">
        <v>0</v>
      </c>
      <c r="G459" s="3">
        <f t="shared" si="19"/>
        <v>35000000</v>
      </c>
    </row>
    <row r="460" spans="1:7" ht="22.5">
      <c r="A460" s="1" t="s">
        <v>137</v>
      </c>
      <c r="B460" s="2" t="s">
        <v>138</v>
      </c>
      <c r="C460" s="1" t="s">
        <v>60</v>
      </c>
      <c r="D460" s="2" t="s">
        <v>61</v>
      </c>
      <c r="E460" s="3">
        <v>59200000</v>
      </c>
      <c r="F460" s="3">
        <v>0</v>
      </c>
      <c r="G460" s="3">
        <f t="shared" si="19"/>
        <v>59200000</v>
      </c>
    </row>
    <row r="461" spans="1:7" ht="22.5">
      <c r="A461" s="1" t="s">
        <v>139</v>
      </c>
      <c r="B461" s="2" t="s">
        <v>140</v>
      </c>
      <c r="C461" s="1" t="s">
        <v>60</v>
      </c>
      <c r="D461" s="2" t="s">
        <v>61</v>
      </c>
      <c r="E461" s="3">
        <v>35000000</v>
      </c>
      <c r="F461" s="3">
        <v>10000000</v>
      </c>
      <c r="G461" s="3">
        <f t="shared" si="19"/>
        <v>25000000</v>
      </c>
    </row>
    <row r="462" spans="1:7" ht="22.5">
      <c r="A462" s="1" t="s">
        <v>161</v>
      </c>
      <c r="B462" s="2" t="s">
        <v>162</v>
      </c>
      <c r="C462" s="1" t="s">
        <v>60</v>
      </c>
      <c r="D462" s="2" t="s">
        <v>61</v>
      </c>
      <c r="E462" s="3">
        <v>10000000</v>
      </c>
      <c r="F462" s="3">
        <v>10000000</v>
      </c>
      <c r="G462" s="3">
        <f t="shared" si="19"/>
        <v>0</v>
      </c>
    </row>
    <row r="463" spans="1:7" ht="22.5">
      <c r="A463" s="1" t="s">
        <v>141</v>
      </c>
      <c r="B463" s="2" t="s">
        <v>142</v>
      </c>
      <c r="C463" s="1" t="s">
        <v>60</v>
      </c>
      <c r="D463" s="2" t="s">
        <v>61</v>
      </c>
      <c r="E463" s="3">
        <v>20000000</v>
      </c>
      <c r="F463" s="3">
        <v>10000000</v>
      </c>
      <c r="G463" s="3">
        <f t="shared" si="19"/>
        <v>10000000</v>
      </c>
    </row>
    <row r="464" spans="1:7" ht="22.5">
      <c r="A464" s="1" t="s">
        <v>143</v>
      </c>
      <c r="B464" s="2" t="s">
        <v>144</v>
      </c>
      <c r="C464" s="1" t="s">
        <v>60</v>
      </c>
      <c r="D464" s="2" t="s">
        <v>61</v>
      </c>
      <c r="E464" s="3">
        <v>10000000</v>
      </c>
      <c r="F464" s="3">
        <v>0</v>
      </c>
      <c r="G464" s="3">
        <f t="shared" si="19"/>
        <v>10000000</v>
      </c>
    </row>
    <row r="465" spans="1:8" ht="22.5">
      <c r="A465" s="1" t="s">
        <v>145</v>
      </c>
      <c r="B465" s="2" t="s">
        <v>146</v>
      </c>
      <c r="C465" s="1" t="s">
        <v>60</v>
      </c>
      <c r="D465" s="2" t="s">
        <v>61</v>
      </c>
      <c r="E465" s="3">
        <v>80000000</v>
      </c>
      <c r="F465" s="3">
        <v>0</v>
      </c>
      <c r="G465" s="3">
        <f t="shared" ref="G465:G530" si="21">E465-F465</f>
        <v>80000000</v>
      </c>
    </row>
    <row r="466" spans="1:8" ht="22.5">
      <c r="A466" s="1" t="s">
        <v>147</v>
      </c>
      <c r="B466" s="2" t="s">
        <v>148</v>
      </c>
      <c r="C466" s="1" t="s">
        <v>60</v>
      </c>
      <c r="D466" s="2" t="s">
        <v>61</v>
      </c>
      <c r="E466" s="3">
        <v>40000000</v>
      </c>
      <c r="F466" s="3">
        <v>10000000</v>
      </c>
      <c r="G466" s="3">
        <f t="shared" si="21"/>
        <v>30000000</v>
      </c>
    </row>
    <row r="467" spans="1:8" ht="22.5">
      <c r="A467" s="1" t="s">
        <v>149</v>
      </c>
      <c r="B467" s="2" t="s">
        <v>150</v>
      </c>
      <c r="C467" s="1" t="s">
        <v>60</v>
      </c>
      <c r="D467" s="2" t="s">
        <v>61</v>
      </c>
      <c r="E467" s="3">
        <v>20000000</v>
      </c>
      <c r="F467" s="3">
        <v>0</v>
      </c>
      <c r="G467" s="3">
        <f t="shared" si="21"/>
        <v>20000000</v>
      </c>
    </row>
    <row r="468" spans="1:8" ht="22.5">
      <c r="A468" s="1" t="s">
        <v>151</v>
      </c>
      <c r="B468" s="2" t="s">
        <v>152</v>
      </c>
      <c r="C468" s="1" t="s">
        <v>60</v>
      </c>
      <c r="D468" s="2" t="s">
        <v>61</v>
      </c>
      <c r="E468" s="3">
        <v>10000000</v>
      </c>
      <c r="F468" s="3">
        <v>0</v>
      </c>
      <c r="G468" s="3">
        <f t="shared" si="21"/>
        <v>10000000</v>
      </c>
    </row>
    <row r="469" spans="1:8" ht="22.5">
      <c r="A469" s="1" t="s">
        <v>153</v>
      </c>
      <c r="B469" s="2" t="s">
        <v>154</v>
      </c>
      <c r="C469" s="1" t="s">
        <v>60</v>
      </c>
      <c r="D469" s="2" t="s">
        <v>61</v>
      </c>
      <c r="E469" s="3">
        <v>39000000</v>
      </c>
      <c r="F469" s="3">
        <v>0</v>
      </c>
      <c r="G469" s="3">
        <f t="shared" si="21"/>
        <v>39000000</v>
      </c>
    </row>
    <row r="470" spans="1:8" ht="22.5">
      <c r="A470" s="1" t="s">
        <v>155</v>
      </c>
      <c r="B470" s="2" t="s">
        <v>156</v>
      </c>
      <c r="C470" s="1" t="s">
        <v>60</v>
      </c>
      <c r="D470" s="2" t="s">
        <v>61</v>
      </c>
      <c r="E470" s="3">
        <v>10000000</v>
      </c>
      <c r="F470" s="3">
        <v>0</v>
      </c>
      <c r="G470" s="3">
        <f t="shared" si="21"/>
        <v>10000000</v>
      </c>
    </row>
    <row r="471" spans="1:8" ht="22.5">
      <c r="A471" s="1" t="s">
        <v>157</v>
      </c>
      <c r="B471" s="2" t="s">
        <v>158</v>
      </c>
      <c r="C471" s="1" t="s">
        <v>60</v>
      </c>
      <c r="D471" s="2" t="s">
        <v>61</v>
      </c>
      <c r="E471" s="3">
        <v>10000000</v>
      </c>
      <c r="F471" s="3">
        <v>0</v>
      </c>
      <c r="G471" s="3">
        <f t="shared" si="21"/>
        <v>10000000</v>
      </c>
    </row>
    <row r="472" spans="1:8" ht="22.5">
      <c r="A472" s="1" t="s">
        <v>159</v>
      </c>
      <c r="B472" s="2" t="s">
        <v>160</v>
      </c>
      <c r="C472" s="1" t="s">
        <v>60</v>
      </c>
      <c r="D472" s="2" t="s">
        <v>61</v>
      </c>
      <c r="E472" s="3">
        <v>10000000</v>
      </c>
      <c r="F472" s="3">
        <v>0</v>
      </c>
      <c r="G472" s="3">
        <f t="shared" si="21"/>
        <v>10000000</v>
      </c>
      <c r="H472" s="2" t="s">
        <v>250</v>
      </c>
    </row>
    <row r="473" spans="1:8" s="9" customFormat="1" ht="22.5">
      <c r="A473" s="16"/>
      <c r="B473" s="17"/>
      <c r="C473" s="16"/>
      <c r="D473" s="17"/>
      <c r="E473" s="18">
        <f>SUM(E422:E472)</f>
        <v>23614261911</v>
      </c>
      <c r="F473" s="18">
        <f t="shared" ref="F473:G473" si="22">SUM(F422:F472)</f>
        <v>126056575</v>
      </c>
      <c r="G473" s="18">
        <f t="shared" si="22"/>
        <v>23488205336</v>
      </c>
      <c r="H473" s="18">
        <f>G473</f>
        <v>23488205336</v>
      </c>
    </row>
    <row r="474" spans="1:8" ht="22.5">
      <c r="A474" s="1" t="s">
        <v>111</v>
      </c>
      <c r="B474" s="2" t="s">
        <v>112</v>
      </c>
      <c r="C474" s="1" t="s">
        <v>62</v>
      </c>
      <c r="D474" s="2" t="s">
        <v>63</v>
      </c>
      <c r="E474" s="3">
        <v>181165785</v>
      </c>
      <c r="F474" s="3">
        <v>0</v>
      </c>
      <c r="G474" s="3">
        <f t="shared" si="21"/>
        <v>181165785</v>
      </c>
    </row>
    <row r="475" spans="1:8" ht="22.5">
      <c r="A475" s="1" t="s">
        <v>115</v>
      </c>
      <c r="B475" s="2" t="s">
        <v>116</v>
      </c>
      <c r="C475" s="1" t="s">
        <v>62</v>
      </c>
      <c r="D475" s="2" t="s">
        <v>63</v>
      </c>
      <c r="E475" s="3">
        <v>27353839</v>
      </c>
      <c r="F475" s="3">
        <v>0</v>
      </c>
      <c r="G475" s="3">
        <f t="shared" si="21"/>
        <v>27353839</v>
      </c>
    </row>
    <row r="476" spans="1:8" ht="22.5">
      <c r="A476" s="1" t="s">
        <v>117</v>
      </c>
      <c r="B476" s="2" t="s">
        <v>118</v>
      </c>
      <c r="C476" s="1" t="s">
        <v>62</v>
      </c>
      <c r="D476" s="2" t="s">
        <v>63</v>
      </c>
      <c r="E476" s="3">
        <v>34962381</v>
      </c>
      <c r="F476" s="3">
        <v>0</v>
      </c>
      <c r="G476" s="3">
        <f t="shared" si="21"/>
        <v>34962381</v>
      </c>
    </row>
    <row r="477" spans="1:8" ht="22.5">
      <c r="A477" s="1" t="s">
        <v>119</v>
      </c>
      <c r="B477" s="2" t="s">
        <v>120</v>
      </c>
      <c r="C477" s="1" t="s">
        <v>62</v>
      </c>
      <c r="D477" s="2" t="s">
        <v>63</v>
      </c>
      <c r="E477" s="3">
        <v>52989597</v>
      </c>
      <c r="F477" s="3">
        <v>0</v>
      </c>
      <c r="G477" s="3">
        <f t="shared" si="21"/>
        <v>52989597</v>
      </c>
    </row>
    <row r="478" spans="1:8" ht="22.5">
      <c r="A478" s="1" t="s">
        <v>121</v>
      </c>
      <c r="B478" s="2" t="s">
        <v>122</v>
      </c>
      <c r="C478" s="1" t="s">
        <v>62</v>
      </c>
      <c r="D478" s="2" t="s">
        <v>63</v>
      </c>
      <c r="E478" s="3">
        <v>291613462</v>
      </c>
      <c r="F478" s="3">
        <v>0</v>
      </c>
      <c r="G478" s="3">
        <f t="shared" si="21"/>
        <v>291613462</v>
      </c>
    </row>
    <row r="479" spans="1:8" ht="22.5">
      <c r="A479" s="1" t="s">
        <v>123</v>
      </c>
      <c r="B479" s="2" t="s">
        <v>124</v>
      </c>
      <c r="C479" s="1" t="s">
        <v>62</v>
      </c>
      <c r="D479" s="2" t="s">
        <v>63</v>
      </c>
      <c r="E479" s="3">
        <v>141581496</v>
      </c>
      <c r="F479" s="3">
        <v>0</v>
      </c>
      <c r="G479" s="3">
        <f t="shared" si="21"/>
        <v>141581496</v>
      </c>
    </row>
    <row r="480" spans="1:8" ht="22.5">
      <c r="A480" s="1" t="s">
        <v>125</v>
      </c>
      <c r="B480" s="2" t="s">
        <v>126</v>
      </c>
      <c r="C480" s="1" t="s">
        <v>62</v>
      </c>
      <c r="D480" s="2" t="s">
        <v>63</v>
      </c>
      <c r="E480" s="3">
        <v>66549945</v>
      </c>
      <c r="F480" s="3">
        <v>0</v>
      </c>
      <c r="G480" s="3">
        <f t="shared" si="21"/>
        <v>66549945</v>
      </c>
    </row>
    <row r="481" spans="1:7" ht="22.5">
      <c r="A481" s="1" t="s">
        <v>127</v>
      </c>
      <c r="B481" s="2" t="s">
        <v>128</v>
      </c>
      <c r="C481" s="1" t="s">
        <v>62</v>
      </c>
      <c r="D481" s="2" t="s">
        <v>63</v>
      </c>
      <c r="E481" s="3">
        <v>60594102</v>
      </c>
      <c r="F481" s="3">
        <v>0</v>
      </c>
      <c r="G481" s="3">
        <f t="shared" si="21"/>
        <v>60594102</v>
      </c>
    </row>
    <row r="482" spans="1:7" ht="22.5">
      <c r="A482" s="1" t="s">
        <v>129</v>
      </c>
      <c r="B482" s="2" t="s">
        <v>130</v>
      </c>
      <c r="C482" s="1" t="s">
        <v>62</v>
      </c>
      <c r="D482" s="2" t="s">
        <v>63</v>
      </c>
      <c r="E482" s="3">
        <v>71135915</v>
      </c>
      <c r="F482" s="3">
        <v>0</v>
      </c>
      <c r="G482" s="3">
        <f t="shared" si="21"/>
        <v>71135915</v>
      </c>
    </row>
    <row r="483" spans="1:7" ht="22.5">
      <c r="A483" s="1" t="s">
        <v>131</v>
      </c>
      <c r="B483" s="2" t="s">
        <v>132</v>
      </c>
      <c r="C483" s="1" t="s">
        <v>62</v>
      </c>
      <c r="D483" s="2" t="s">
        <v>63</v>
      </c>
      <c r="E483" s="3">
        <v>24467295</v>
      </c>
      <c r="F483" s="3">
        <v>0</v>
      </c>
      <c r="G483" s="3">
        <f t="shared" si="21"/>
        <v>24467295</v>
      </c>
    </row>
    <row r="484" spans="1:7" ht="22.5">
      <c r="A484" s="1" t="s">
        <v>133</v>
      </c>
      <c r="B484" s="2" t="s">
        <v>134</v>
      </c>
      <c r="C484" s="1" t="s">
        <v>62</v>
      </c>
      <c r="D484" s="2" t="s">
        <v>63</v>
      </c>
      <c r="E484" s="3">
        <v>11607141</v>
      </c>
      <c r="F484" s="3">
        <v>0</v>
      </c>
      <c r="G484" s="3">
        <f t="shared" si="21"/>
        <v>11607141</v>
      </c>
    </row>
    <row r="485" spans="1:7" ht="22.5">
      <c r="A485" s="1" t="s">
        <v>135</v>
      </c>
      <c r="B485" s="2" t="s">
        <v>136</v>
      </c>
      <c r="C485" s="1" t="s">
        <v>62</v>
      </c>
      <c r="D485" s="2" t="s">
        <v>63</v>
      </c>
      <c r="E485" s="3">
        <v>24521314</v>
      </c>
      <c r="F485" s="3">
        <v>0</v>
      </c>
      <c r="G485" s="3">
        <f t="shared" si="21"/>
        <v>24521314</v>
      </c>
    </row>
    <row r="486" spans="1:7" ht="22.5">
      <c r="A486" s="1" t="s">
        <v>137</v>
      </c>
      <c r="B486" s="2" t="s">
        <v>138</v>
      </c>
      <c r="C486" s="1" t="s">
        <v>62</v>
      </c>
      <c r="D486" s="2" t="s">
        <v>63</v>
      </c>
      <c r="E486" s="3">
        <v>23450759</v>
      </c>
      <c r="F486" s="3">
        <v>0</v>
      </c>
      <c r="G486" s="3">
        <f t="shared" si="21"/>
        <v>23450759</v>
      </c>
    </row>
    <row r="487" spans="1:7" ht="22.5">
      <c r="A487" s="1" t="s">
        <v>161</v>
      </c>
      <c r="B487" s="2" t="s">
        <v>162</v>
      </c>
      <c r="C487" s="1" t="s">
        <v>62</v>
      </c>
      <c r="D487" s="2" t="s">
        <v>63</v>
      </c>
      <c r="E487" s="3">
        <v>54556560</v>
      </c>
      <c r="F487" s="3">
        <v>0</v>
      </c>
      <c r="G487" s="3">
        <f t="shared" si="21"/>
        <v>54556560</v>
      </c>
    </row>
    <row r="488" spans="1:7" ht="22.5">
      <c r="A488" s="1" t="s">
        <v>141</v>
      </c>
      <c r="B488" s="2" t="s">
        <v>142</v>
      </c>
      <c r="C488" s="1" t="s">
        <v>62</v>
      </c>
      <c r="D488" s="2" t="s">
        <v>63</v>
      </c>
      <c r="E488" s="3">
        <v>1946465</v>
      </c>
      <c r="F488" s="3">
        <v>0</v>
      </c>
      <c r="G488" s="3">
        <f t="shared" si="21"/>
        <v>1946465</v>
      </c>
    </row>
    <row r="489" spans="1:7" ht="22.5">
      <c r="A489" s="1" t="s">
        <v>143</v>
      </c>
      <c r="B489" s="2" t="s">
        <v>144</v>
      </c>
      <c r="C489" s="1" t="s">
        <v>62</v>
      </c>
      <c r="D489" s="2" t="s">
        <v>63</v>
      </c>
      <c r="E489" s="3">
        <v>34264513</v>
      </c>
      <c r="F489" s="3">
        <v>0</v>
      </c>
      <c r="G489" s="3">
        <f t="shared" si="21"/>
        <v>34264513</v>
      </c>
    </row>
    <row r="490" spans="1:7" ht="22.5">
      <c r="A490" s="1" t="s">
        <v>145</v>
      </c>
      <c r="B490" s="2" t="s">
        <v>146</v>
      </c>
      <c r="C490" s="1" t="s">
        <v>62</v>
      </c>
      <c r="D490" s="2" t="s">
        <v>63</v>
      </c>
      <c r="E490" s="3">
        <v>67847000</v>
      </c>
      <c r="F490" s="3">
        <v>0</v>
      </c>
      <c r="G490" s="3">
        <f t="shared" si="21"/>
        <v>67847000</v>
      </c>
    </row>
    <row r="491" spans="1:7" ht="22.5">
      <c r="A491" s="1" t="s">
        <v>147</v>
      </c>
      <c r="B491" s="2" t="s">
        <v>148</v>
      </c>
      <c r="C491" s="1" t="s">
        <v>62</v>
      </c>
      <c r="D491" s="2" t="s">
        <v>63</v>
      </c>
      <c r="E491" s="3">
        <v>22461870</v>
      </c>
      <c r="F491" s="3">
        <v>0</v>
      </c>
      <c r="G491" s="3">
        <f t="shared" si="21"/>
        <v>22461870</v>
      </c>
    </row>
    <row r="492" spans="1:7" ht="22.5">
      <c r="A492" s="1" t="s">
        <v>149</v>
      </c>
      <c r="B492" s="2" t="s">
        <v>150</v>
      </c>
      <c r="C492" s="1" t="s">
        <v>62</v>
      </c>
      <c r="D492" s="2" t="s">
        <v>63</v>
      </c>
      <c r="E492" s="3">
        <v>69217470</v>
      </c>
      <c r="F492" s="3">
        <v>0</v>
      </c>
      <c r="G492" s="3">
        <f t="shared" si="21"/>
        <v>69217470</v>
      </c>
    </row>
    <row r="493" spans="1:7" ht="22.5">
      <c r="A493" s="1" t="s">
        <v>151</v>
      </c>
      <c r="B493" s="2" t="s">
        <v>152</v>
      </c>
      <c r="C493" s="1" t="s">
        <v>62</v>
      </c>
      <c r="D493" s="2" t="s">
        <v>63</v>
      </c>
      <c r="E493" s="3">
        <v>82068412</v>
      </c>
      <c r="F493" s="3">
        <v>0</v>
      </c>
      <c r="G493" s="3">
        <f t="shared" si="21"/>
        <v>82068412</v>
      </c>
    </row>
    <row r="494" spans="1:7" ht="22.5">
      <c r="A494" s="1" t="s">
        <v>153</v>
      </c>
      <c r="B494" s="2" t="s">
        <v>154</v>
      </c>
      <c r="C494" s="1" t="s">
        <v>62</v>
      </c>
      <c r="D494" s="2" t="s">
        <v>63</v>
      </c>
      <c r="E494" s="3">
        <v>61457966</v>
      </c>
      <c r="F494" s="3">
        <v>0</v>
      </c>
      <c r="G494" s="3">
        <f t="shared" si="21"/>
        <v>61457966</v>
      </c>
    </row>
    <row r="495" spans="1:7" ht="22.5">
      <c r="A495" s="1" t="s">
        <v>155</v>
      </c>
      <c r="B495" s="2" t="s">
        <v>156</v>
      </c>
      <c r="C495" s="1" t="s">
        <v>62</v>
      </c>
      <c r="D495" s="2" t="s">
        <v>63</v>
      </c>
      <c r="E495" s="3">
        <v>39106528</v>
      </c>
      <c r="F495" s="3">
        <v>0</v>
      </c>
      <c r="G495" s="3">
        <f t="shared" si="21"/>
        <v>39106528</v>
      </c>
    </row>
    <row r="496" spans="1:7" ht="22.5">
      <c r="A496" s="1" t="s">
        <v>157</v>
      </c>
      <c r="B496" s="2" t="s">
        <v>158</v>
      </c>
      <c r="C496" s="1" t="s">
        <v>62</v>
      </c>
      <c r="D496" s="2" t="s">
        <v>63</v>
      </c>
      <c r="E496" s="3">
        <v>16455768</v>
      </c>
      <c r="F496" s="3">
        <v>0</v>
      </c>
      <c r="G496" s="3">
        <f t="shared" si="21"/>
        <v>16455768</v>
      </c>
    </row>
    <row r="497" spans="1:7" ht="22.5">
      <c r="A497" s="1" t="s">
        <v>159</v>
      </c>
      <c r="B497" s="2" t="s">
        <v>160</v>
      </c>
      <c r="C497" s="1" t="s">
        <v>62</v>
      </c>
      <c r="D497" s="2" t="s">
        <v>63</v>
      </c>
      <c r="E497" s="3">
        <v>8040329</v>
      </c>
      <c r="F497" s="3">
        <v>0</v>
      </c>
      <c r="G497" s="3">
        <f t="shared" si="21"/>
        <v>8040329</v>
      </c>
    </row>
    <row r="498" spans="1:7" ht="22.5">
      <c r="A498" s="1" t="s">
        <v>111</v>
      </c>
      <c r="B498" s="2" t="s">
        <v>112</v>
      </c>
      <c r="C498" s="1" t="s">
        <v>64</v>
      </c>
      <c r="D498" s="2" t="s">
        <v>65</v>
      </c>
      <c r="E498" s="3">
        <v>7620064</v>
      </c>
      <c r="F498" s="3">
        <v>0</v>
      </c>
      <c r="G498" s="3">
        <f t="shared" si="21"/>
        <v>7620064</v>
      </c>
    </row>
    <row r="499" spans="1:7" ht="22.5">
      <c r="A499" s="1" t="s">
        <v>115</v>
      </c>
      <c r="B499" s="2" t="s">
        <v>116</v>
      </c>
      <c r="C499" s="1" t="s">
        <v>64</v>
      </c>
      <c r="D499" s="2" t="s">
        <v>65</v>
      </c>
      <c r="E499" s="3">
        <v>4814458</v>
      </c>
      <c r="F499" s="3">
        <v>0</v>
      </c>
      <c r="G499" s="3">
        <f t="shared" si="21"/>
        <v>4814458</v>
      </c>
    </row>
    <row r="500" spans="1:7" ht="22.5">
      <c r="A500" s="1" t="s">
        <v>117</v>
      </c>
      <c r="B500" s="2" t="s">
        <v>118</v>
      </c>
      <c r="C500" s="1" t="s">
        <v>64</v>
      </c>
      <c r="D500" s="2" t="s">
        <v>65</v>
      </c>
      <c r="E500" s="3">
        <v>3574956</v>
      </c>
      <c r="F500" s="3">
        <v>0</v>
      </c>
      <c r="G500" s="3">
        <f t="shared" si="21"/>
        <v>3574956</v>
      </c>
    </row>
    <row r="501" spans="1:7" ht="22.5">
      <c r="A501" s="1" t="s">
        <v>119</v>
      </c>
      <c r="B501" s="2" t="s">
        <v>120</v>
      </c>
      <c r="C501" s="1" t="s">
        <v>64</v>
      </c>
      <c r="D501" s="2" t="s">
        <v>65</v>
      </c>
      <c r="E501" s="3">
        <v>8427430</v>
      </c>
      <c r="F501" s="3">
        <v>0</v>
      </c>
      <c r="G501" s="3">
        <f t="shared" si="21"/>
        <v>8427430</v>
      </c>
    </row>
    <row r="502" spans="1:7" ht="22.5">
      <c r="A502" s="1" t="s">
        <v>123</v>
      </c>
      <c r="B502" s="2" t="s">
        <v>124</v>
      </c>
      <c r="C502" s="1" t="s">
        <v>64</v>
      </c>
      <c r="D502" s="2" t="s">
        <v>65</v>
      </c>
      <c r="E502" s="3">
        <v>4500915</v>
      </c>
      <c r="F502" s="3">
        <v>0</v>
      </c>
      <c r="G502" s="3">
        <f t="shared" si="21"/>
        <v>4500915</v>
      </c>
    </row>
    <row r="503" spans="1:7" ht="22.5">
      <c r="A503" s="1" t="s">
        <v>125</v>
      </c>
      <c r="B503" s="2" t="s">
        <v>126</v>
      </c>
      <c r="C503" s="1" t="s">
        <v>64</v>
      </c>
      <c r="D503" s="2" t="s">
        <v>65</v>
      </c>
      <c r="E503" s="3">
        <v>7206356</v>
      </c>
      <c r="F503" s="3">
        <v>0</v>
      </c>
      <c r="G503" s="3">
        <f t="shared" si="21"/>
        <v>7206356</v>
      </c>
    </row>
    <row r="504" spans="1:7" ht="22.5">
      <c r="A504" s="1" t="s">
        <v>127</v>
      </c>
      <c r="B504" s="2" t="s">
        <v>128</v>
      </c>
      <c r="C504" s="1" t="s">
        <v>64</v>
      </c>
      <c r="D504" s="2" t="s">
        <v>65</v>
      </c>
      <c r="E504" s="3">
        <v>2129580</v>
      </c>
      <c r="F504" s="3">
        <v>0</v>
      </c>
      <c r="G504" s="3">
        <f t="shared" si="21"/>
        <v>2129580</v>
      </c>
    </row>
    <row r="505" spans="1:7" ht="22.5">
      <c r="A505" s="1" t="s">
        <v>129</v>
      </c>
      <c r="B505" s="2" t="s">
        <v>130</v>
      </c>
      <c r="C505" s="1" t="s">
        <v>64</v>
      </c>
      <c r="D505" s="2" t="s">
        <v>65</v>
      </c>
      <c r="E505" s="3">
        <v>21692619</v>
      </c>
      <c r="F505" s="3">
        <v>0</v>
      </c>
      <c r="G505" s="3">
        <f t="shared" si="21"/>
        <v>21692619</v>
      </c>
    </row>
    <row r="506" spans="1:7" ht="22.5">
      <c r="A506" s="1" t="s">
        <v>131</v>
      </c>
      <c r="B506" s="2" t="s">
        <v>132</v>
      </c>
      <c r="C506" s="1" t="s">
        <v>64</v>
      </c>
      <c r="D506" s="2" t="s">
        <v>65</v>
      </c>
      <c r="E506" s="3">
        <v>8669687</v>
      </c>
      <c r="F506" s="3">
        <v>0</v>
      </c>
      <c r="G506" s="3">
        <f t="shared" si="21"/>
        <v>8669687</v>
      </c>
    </row>
    <row r="507" spans="1:7" ht="22.5">
      <c r="A507" s="1" t="s">
        <v>133</v>
      </c>
      <c r="B507" s="2" t="s">
        <v>134</v>
      </c>
      <c r="C507" s="1" t="s">
        <v>64</v>
      </c>
      <c r="D507" s="2" t="s">
        <v>65</v>
      </c>
      <c r="E507" s="3">
        <v>3457499</v>
      </c>
      <c r="F507" s="3">
        <v>0</v>
      </c>
      <c r="G507" s="3">
        <f t="shared" si="21"/>
        <v>3457499</v>
      </c>
    </row>
    <row r="508" spans="1:7" ht="22.5">
      <c r="A508" s="1" t="s">
        <v>135</v>
      </c>
      <c r="B508" s="2" t="s">
        <v>136</v>
      </c>
      <c r="C508" s="1" t="s">
        <v>64</v>
      </c>
      <c r="D508" s="2" t="s">
        <v>65</v>
      </c>
      <c r="E508" s="3">
        <v>5351095</v>
      </c>
      <c r="F508" s="3">
        <v>0</v>
      </c>
      <c r="G508" s="3">
        <f t="shared" si="21"/>
        <v>5351095</v>
      </c>
    </row>
    <row r="509" spans="1:7" ht="22.5">
      <c r="A509" s="1" t="s">
        <v>137</v>
      </c>
      <c r="B509" s="2" t="s">
        <v>138</v>
      </c>
      <c r="C509" s="1" t="s">
        <v>64</v>
      </c>
      <c r="D509" s="2" t="s">
        <v>65</v>
      </c>
      <c r="E509" s="3">
        <v>195902</v>
      </c>
      <c r="F509" s="3">
        <v>0</v>
      </c>
      <c r="G509" s="3">
        <f t="shared" si="21"/>
        <v>195902</v>
      </c>
    </row>
    <row r="510" spans="1:7" ht="22.5">
      <c r="A510" s="1" t="s">
        <v>161</v>
      </c>
      <c r="B510" s="2" t="s">
        <v>162</v>
      </c>
      <c r="C510" s="1" t="s">
        <v>64</v>
      </c>
      <c r="D510" s="2" t="s">
        <v>65</v>
      </c>
      <c r="E510" s="3">
        <v>1518569</v>
      </c>
      <c r="F510" s="3">
        <v>0</v>
      </c>
      <c r="G510" s="3">
        <f t="shared" si="21"/>
        <v>1518569</v>
      </c>
    </row>
    <row r="511" spans="1:7" ht="22.5">
      <c r="A511" s="1" t="s">
        <v>143</v>
      </c>
      <c r="B511" s="2" t="s">
        <v>144</v>
      </c>
      <c r="C511" s="1" t="s">
        <v>64</v>
      </c>
      <c r="D511" s="2" t="s">
        <v>65</v>
      </c>
      <c r="E511" s="3">
        <v>3884592</v>
      </c>
      <c r="F511" s="3">
        <v>0</v>
      </c>
      <c r="G511" s="3">
        <f t="shared" si="21"/>
        <v>3884592</v>
      </c>
    </row>
    <row r="512" spans="1:7" ht="22.5">
      <c r="A512" s="1" t="s">
        <v>145</v>
      </c>
      <c r="B512" s="2" t="s">
        <v>146</v>
      </c>
      <c r="C512" s="1" t="s">
        <v>64</v>
      </c>
      <c r="D512" s="2" t="s">
        <v>65</v>
      </c>
      <c r="E512" s="3">
        <v>674521</v>
      </c>
      <c r="F512" s="3">
        <v>0</v>
      </c>
      <c r="G512" s="3">
        <f t="shared" si="21"/>
        <v>674521</v>
      </c>
    </row>
    <row r="513" spans="1:8" ht="22.5">
      <c r="A513" s="1" t="s">
        <v>147</v>
      </c>
      <c r="B513" s="2" t="s">
        <v>148</v>
      </c>
      <c r="C513" s="1" t="s">
        <v>64</v>
      </c>
      <c r="D513" s="2" t="s">
        <v>65</v>
      </c>
      <c r="E513" s="3">
        <v>3996287</v>
      </c>
      <c r="F513" s="3">
        <v>0</v>
      </c>
      <c r="G513" s="3">
        <f t="shared" si="21"/>
        <v>3996287</v>
      </c>
    </row>
    <row r="514" spans="1:8" ht="22.5">
      <c r="A514" s="1" t="s">
        <v>151</v>
      </c>
      <c r="B514" s="2" t="s">
        <v>152</v>
      </c>
      <c r="C514" s="1" t="s">
        <v>64</v>
      </c>
      <c r="D514" s="2" t="s">
        <v>65</v>
      </c>
      <c r="E514" s="3">
        <v>5631056</v>
      </c>
      <c r="F514" s="3">
        <v>0</v>
      </c>
      <c r="G514" s="3">
        <f t="shared" si="21"/>
        <v>5631056</v>
      </c>
    </row>
    <row r="515" spans="1:8" ht="22.5">
      <c r="A515" s="1" t="s">
        <v>155</v>
      </c>
      <c r="B515" s="2" t="s">
        <v>156</v>
      </c>
      <c r="C515" s="1" t="s">
        <v>64</v>
      </c>
      <c r="D515" s="2" t="s">
        <v>65</v>
      </c>
      <c r="E515" s="3">
        <v>9082506</v>
      </c>
      <c r="F515" s="3">
        <v>0</v>
      </c>
      <c r="G515" s="3">
        <f t="shared" si="21"/>
        <v>9082506</v>
      </c>
    </row>
    <row r="516" spans="1:8" ht="22.5">
      <c r="A516" s="1" t="s">
        <v>157</v>
      </c>
      <c r="B516" s="2" t="s">
        <v>158</v>
      </c>
      <c r="C516" s="1" t="s">
        <v>64</v>
      </c>
      <c r="D516" s="2" t="s">
        <v>65</v>
      </c>
      <c r="E516" s="3">
        <v>1619898</v>
      </c>
      <c r="F516" s="3">
        <v>0</v>
      </c>
      <c r="G516" s="3">
        <f t="shared" si="21"/>
        <v>1619898</v>
      </c>
    </row>
    <row r="517" spans="1:8" ht="22.5">
      <c r="A517" s="1" t="s">
        <v>159</v>
      </c>
      <c r="B517" s="2" t="s">
        <v>160</v>
      </c>
      <c r="C517" s="1" t="s">
        <v>64</v>
      </c>
      <c r="D517" s="2" t="s">
        <v>65</v>
      </c>
      <c r="E517" s="3">
        <v>572809</v>
      </c>
      <c r="F517" s="3">
        <v>0</v>
      </c>
      <c r="G517" s="3">
        <f t="shared" si="21"/>
        <v>572809</v>
      </c>
      <c r="H517" s="2" t="s">
        <v>251</v>
      </c>
    </row>
    <row r="518" spans="1:8" s="9" customFormat="1" ht="22.5">
      <c r="A518" s="19"/>
      <c r="B518" s="20"/>
      <c r="C518" s="19"/>
      <c r="D518" s="20"/>
      <c r="E518" s="21">
        <f>SUM(E474:E517)</f>
        <v>1574036711</v>
      </c>
      <c r="F518" s="21">
        <f t="shared" ref="F518:G518" si="23">SUM(F474:F517)</f>
        <v>0</v>
      </c>
      <c r="G518" s="21">
        <f t="shared" si="23"/>
        <v>1574036711</v>
      </c>
      <c r="H518" s="21">
        <f>G518</f>
        <v>1574036711</v>
      </c>
    </row>
    <row r="519" spans="1:8" ht="22.5">
      <c r="A519" s="1" t="s">
        <v>131</v>
      </c>
      <c r="B519" s="2" t="s">
        <v>132</v>
      </c>
      <c r="C519" s="1" t="s">
        <v>167</v>
      </c>
      <c r="D519" s="2" t="s">
        <v>168</v>
      </c>
      <c r="E519" s="3">
        <v>5760000</v>
      </c>
      <c r="F519" s="3">
        <v>0</v>
      </c>
      <c r="G519" s="3">
        <f t="shared" si="21"/>
        <v>5760000</v>
      </c>
    </row>
    <row r="520" spans="1:8" ht="22.5">
      <c r="A520" s="1" t="s">
        <v>145</v>
      </c>
      <c r="B520" s="2" t="s">
        <v>146</v>
      </c>
      <c r="C520" s="1" t="s">
        <v>167</v>
      </c>
      <c r="D520" s="2" t="s">
        <v>168</v>
      </c>
      <c r="E520" s="3">
        <v>50000000</v>
      </c>
      <c r="F520" s="3">
        <v>0</v>
      </c>
      <c r="G520" s="3">
        <f t="shared" si="21"/>
        <v>50000000</v>
      </c>
    </row>
    <row r="521" spans="1:8" ht="22.5">
      <c r="A521" s="1" t="s">
        <v>111</v>
      </c>
      <c r="B521" s="2" t="s">
        <v>112</v>
      </c>
      <c r="C521" s="1" t="s">
        <v>68</v>
      </c>
      <c r="D521" s="2" t="s">
        <v>69</v>
      </c>
      <c r="E521" s="3">
        <v>1926785934</v>
      </c>
      <c r="F521" s="3">
        <v>0</v>
      </c>
      <c r="G521" s="3">
        <f t="shared" si="21"/>
        <v>1926785934</v>
      </c>
    </row>
    <row r="522" spans="1:8" ht="22.5">
      <c r="A522" s="1" t="s">
        <v>113</v>
      </c>
      <c r="B522" s="2" t="s">
        <v>114</v>
      </c>
      <c r="C522" s="1" t="s">
        <v>68</v>
      </c>
      <c r="D522" s="2" t="s">
        <v>69</v>
      </c>
      <c r="E522" s="3">
        <v>68267624</v>
      </c>
      <c r="F522" s="3">
        <v>0</v>
      </c>
      <c r="G522" s="3">
        <f t="shared" si="21"/>
        <v>68267624</v>
      </c>
    </row>
    <row r="523" spans="1:8" ht="22.5">
      <c r="A523" s="1" t="s">
        <v>115</v>
      </c>
      <c r="B523" s="2" t="s">
        <v>116</v>
      </c>
      <c r="C523" s="1" t="s">
        <v>68</v>
      </c>
      <c r="D523" s="2" t="s">
        <v>69</v>
      </c>
      <c r="E523" s="3">
        <v>14865000</v>
      </c>
      <c r="F523" s="3">
        <v>0</v>
      </c>
      <c r="G523" s="3">
        <f t="shared" si="21"/>
        <v>14865000</v>
      </c>
    </row>
    <row r="524" spans="1:8" ht="22.5">
      <c r="A524" s="1" t="s">
        <v>117</v>
      </c>
      <c r="B524" s="2" t="s">
        <v>118</v>
      </c>
      <c r="C524" s="1" t="s">
        <v>68</v>
      </c>
      <c r="D524" s="2" t="s">
        <v>69</v>
      </c>
      <c r="E524" s="3">
        <v>20196000</v>
      </c>
      <c r="F524" s="3">
        <v>0</v>
      </c>
      <c r="G524" s="3">
        <f t="shared" si="21"/>
        <v>20196000</v>
      </c>
    </row>
    <row r="525" spans="1:8" ht="22.5">
      <c r="A525" s="1" t="s">
        <v>119</v>
      </c>
      <c r="B525" s="2" t="s">
        <v>120</v>
      </c>
      <c r="C525" s="1" t="s">
        <v>68</v>
      </c>
      <c r="D525" s="2" t="s">
        <v>69</v>
      </c>
      <c r="E525" s="3">
        <v>77236014</v>
      </c>
      <c r="F525" s="3">
        <v>0</v>
      </c>
      <c r="G525" s="3">
        <f t="shared" si="21"/>
        <v>77236014</v>
      </c>
    </row>
    <row r="526" spans="1:8" ht="22.5">
      <c r="A526" s="1" t="s">
        <v>121</v>
      </c>
      <c r="B526" s="2" t="s">
        <v>122</v>
      </c>
      <c r="C526" s="1" t="s">
        <v>68</v>
      </c>
      <c r="D526" s="2" t="s">
        <v>69</v>
      </c>
      <c r="E526" s="3">
        <v>58432000</v>
      </c>
      <c r="F526" s="3">
        <v>0</v>
      </c>
      <c r="G526" s="3">
        <f t="shared" si="21"/>
        <v>58432000</v>
      </c>
    </row>
    <row r="527" spans="1:8" ht="22.5">
      <c r="A527" s="1" t="s">
        <v>123</v>
      </c>
      <c r="B527" s="2" t="s">
        <v>124</v>
      </c>
      <c r="C527" s="1" t="s">
        <v>68</v>
      </c>
      <c r="D527" s="2" t="s">
        <v>69</v>
      </c>
      <c r="E527" s="3">
        <v>233317500</v>
      </c>
      <c r="F527" s="3">
        <v>0</v>
      </c>
      <c r="G527" s="3">
        <f t="shared" si="21"/>
        <v>233317500</v>
      </c>
    </row>
    <row r="528" spans="1:8" ht="22.5">
      <c r="A528" s="1" t="s">
        <v>125</v>
      </c>
      <c r="B528" s="2" t="s">
        <v>126</v>
      </c>
      <c r="C528" s="1" t="s">
        <v>68</v>
      </c>
      <c r="D528" s="2" t="s">
        <v>69</v>
      </c>
      <c r="E528" s="3">
        <v>61991729</v>
      </c>
      <c r="F528" s="3">
        <v>0</v>
      </c>
      <c r="G528" s="3">
        <f t="shared" si="21"/>
        <v>61991729</v>
      </c>
    </row>
    <row r="529" spans="1:7" ht="22.5">
      <c r="A529" s="1" t="s">
        <v>127</v>
      </c>
      <c r="B529" s="2" t="s">
        <v>128</v>
      </c>
      <c r="C529" s="1" t="s">
        <v>68</v>
      </c>
      <c r="D529" s="2" t="s">
        <v>69</v>
      </c>
      <c r="E529" s="3">
        <v>203872595</v>
      </c>
      <c r="F529" s="3">
        <v>0</v>
      </c>
      <c r="G529" s="3">
        <f t="shared" si="21"/>
        <v>203872595</v>
      </c>
    </row>
    <row r="530" spans="1:7" ht="22.5">
      <c r="A530" s="1" t="s">
        <v>129</v>
      </c>
      <c r="B530" s="2" t="s">
        <v>130</v>
      </c>
      <c r="C530" s="1" t="s">
        <v>68</v>
      </c>
      <c r="D530" s="2" t="s">
        <v>69</v>
      </c>
      <c r="E530" s="3">
        <v>36770000</v>
      </c>
      <c r="F530" s="3">
        <v>0</v>
      </c>
      <c r="G530" s="3">
        <f t="shared" si="21"/>
        <v>36770000</v>
      </c>
    </row>
    <row r="531" spans="1:7" ht="22.5">
      <c r="A531" s="1" t="s">
        <v>131</v>
      </c>
      <c r="B531" s="2" t="s">
        <v>132</v>
      </c>
      <c r="C531" s="1" t="s">
        <v>68</v>
      </c>
      <c r="D531" s="2" t="s">
        <v>69</v>
      </c>
      <c r="E531" s="3">
        <v>242125108</v>
      </c>
      <c r="F531" s="3">
        <v>0</v>
      </c>
      <c r="G531" s="3">
        <f t="shared" ref="G531:G595" si="24">E531-F531</f>
        <v>242125108</v>
      </c>
    </row>
    <row r="532" spans="1:7" ht="22.5">
      <c r="A532" s="1" t="s">
        <v>133</v>
      </c>
      <c r="B532" s="2" t="s">
        <v>134</v>
      </c>
      <c r="C532" s="1" t="s">
        <v>68</v>
      </c>
      <c r="D532" s="2" t="s">
        <v>69</v>
      </c>
      <c r="E532" s="3">
        <v>2677841</v>
      </c>
      <c r="F532" s="3">
        <v>0</v>
      </c>
      <c r="G532" s="3">
        <f t="shared" si="24"/>
        <v>2677841</v>
      </c>
    </row>
    <row r="533" spans="1:7" ht="22.5">
      <c r="A533" s="1" t="s">
        <v>135</v>
      </c>
      <c r="B533" s="2" t="s">
        <v>136</v>
      </c>
      <c r="C533" s="1" t="s">
        <v>68</v>
      </c>
      <c r="D533" s="2" t="s">
        <v>69</v>
      </c>
      <c r="E533" s="3">
        <v>3200000</v>
      </c>
      <c r="F533" s="3">
        <v>0</v>
      </c>
      <c r="G533" s="3">
        <f t="shared" si="24"/>
        <v>3200000</v>
      </c>
    </row>
    <row r="534" spans="1:7" ht="22.5">
      <c r="A534" s="1" t="s">
        <v>137</v>
      </c>
      <c r="B534" s="2" t="s">
        <v>138</v>
      </c>
      <c r="C534" s="1" t="s">
        <v>68</v>
      </c>
      <c r="D534" s="2" t="s">
        <v>69</v>
      </c>
      <c r="E534" s="3">
        <v>10537391</v>
      </c>
      <c r="F534" s="3">
        <v>0</v>
      </c>
      <c r="G534" s="3">
        <f t="shared" si="24"/>
        <v>10537391</v>
      </c>
    </row>
    <row r="535" spans="1:7" ht="22.5">
      <c r="A535" s="1" t="s">
        <v>139</v>
      </c>
      <c r="B535" s="2" t="s">
        <v>140</v>
      </c>
      <c r="C535" s="1" t="s">
        <v>68</v>
      </c>
      <c r="D535" s="2" t="s">
        <v>69</v>
      </c>
      <c r="E535" s="3">
        <v>195803077</v>
      </c>
      <c r="F535" s="3">
        <v>0</v>
      </c>
      <c r="G535" s="3">
        <f t="shared" si="24"/>
        <v>195803077</v>
      </c>
    </row>
    <row r="536" spans="1:7" ht="22.5">
      <c r="A536" s="1" t="s">
        <v>161</v>
      </c>
      <c r="B536" s="2" t="s">
        <v>162</v>
      </c>
      <c r="C536" s="1" t="s">
        <v>68</v>
      </c>
      <c r="D536" s="2" t="s">
        <v>69</v>
      </c>
      <c r="E536" s="3">
        <v>28146898</v>
      </c>
      <c r="F536" s="3">
        <v>0</v>
      </c>
      <c r="G536" s="3">
        <f t="shared" si="24"/>
        <v>28146898</v>
      </c>
    </row>
    <row r="537" spans="1:7" ht="22.5">
      <c r="A537" s="1" t="s">
        <v>141</v>
      </c>
      <c r="B537" s="2" t="s">
        <v>142</v>
      </c>
      <c r="C537" s="1" t="s">
        <v>68</v>
      </c>
      <c r="D537" s="2" t="s">
        <v>69</v>
      </c>
      <c r="E537" s="3">
        <v>368634000</v>
      </c>
      <c r="F537" s="3">
        <v>0</v>
      </c>
      <c r="G537" s="3">
        <f t="shared" si="24"/>
        <v>368634000</v>
      </c>
    </row>
    <row r="538" spans="1:7" ht="22.5">
      <c r="A538" s="1" t="s">
        <v>143</v>
      </c>
      <c r="B538" s="2" t="s">
        <v>144</v>
      </c>
      <c r="C538" s="1" t="s">
        <v>68</v>
      </c>
      <c r="D538" s="2" t="s">
        <v>69</v>
      </c>
      <c r="E538" s="3">
        <v>89956000</v>
      </c>
      <c r="F538" s="3">
        <v>0</v>
      </c>
      <c r="G538" s="3">
        <f t="shared" si="24"/>
        <v>89956000</v>
      </c>
    </row>
    <row r="539" spans="1:7" ht="22.5">
      <c r="A539" s="1" t="s">
        <v>145</v>
      </c>
      <c r="B539" s="2" t="s">
        <v>146</v>
      </c>
      <c r="C539" s="1" t="s">
        <v>68</v>
      </c>
      <c r="D539" s="2" t="s">
        <v>69</v>
      </c>
      <c r="E539" s="3">
        <v>134738574</v>
      </c>
      <c r="F539" s="3">
        <v>0</v>
      </c>
      <c r="G539" s="3">
        <f t="shared" si="24"/>
        <v>134738574</v>
      </c>
    </row>
    <row r="540" spans="1:7" ht="22.5">
      <c r="A540" s="1" t="s">
        <v>147</v>
      </c>
      <c r="B540" s="2" t="s">
        <v>148</v>
      </c>
      <c r="C540" s="1" t="s">
        <v>68</v>
      </c>
      <c r="D540" s="2" t="s">
        <v>69</v>
      </c>
      <c r="E540" s="3">
        <v>55312500</v>
      </c>
      <c r="F540" s="3">
        <v>0</v>
      </c>
      <c r="G540" s="3">
        <f t="shared" si="24"/>
        <v>55312500</v>
      </c>
    </row>
    <row r="541" spans="1:7" ht="22.5">
      <c r="A541" s="1" t="s">
        <v>149</v>
      </c>
      <c r="B541" s="2" t="s">
        <v>150</v>
      </c>
      <c r="C541" s="1" t="s">
        <v>68</v>
      </c>
      <c r="D541" s="2" t="s">
        <v>69</v>
      </c>
      <c r="E541" s="3">
        <v>14512500</v>
      </c>
      <c r="F541" s="3">
        <v>0</v>
      </c>
      <c r="G541" s="3">
        <f t="shared" si="24"/>
        <v>14512500</v>
      </c>
    </row>
    <row r="542" spans="1:7" ht="22.5">
      <c r="A542" s="1" t="s">
        <v>151</v>
      </c>
      <c r="B542" s="2" t="s">
        <v>152</v>
      </c>
      <c r="C542" s="1" t="s">
        <v>68</v>
      </c>
      <c r="D542" s="2" t="s">
        <v>69</v>
      </c>
      <c r="E542" s="3">
        <v>173070682</v>
      </c>
      <c r="F542" s="3">
        <v>0</v>
      </c>
      <c r="G542" s="3">
        <f t="shared" si="24"/>
        <v>173070682</v>
      </c>
    </row>
    <row r="543" spans="1:7" ht="22.5">
      <c r="A543" s="1" t="s">
        <v>153</v>
      </c>
      <c r="B543" s="2" t="s">
        <v>154</v>
      </c>
      <c r="C543" s="1" t="s">
        <v>68</v>
      </c>
      <c r="D543" s="2" t="s">
        <v>69</v>
      </c>
      <c r="E543" s="3">
        <v>59114942</v>
      </c>
      <c r="F543" s="3">
        <v>0</v>
      </c>
      <c r="G543" s="3">
        <f t="shared" si="24"/>
        <v>59114942</v>
      </c>
    </row>
    <row r="544" spans="1:7" ht="22.5">
      <c r="A544" s="1" t="s">
        <v>155</v>
      </c>
      <c r="B544" s="2" t="s">
        <v>156</v>
      </c>
      <c r="C544" s="1" t="s">
        <v>68</v>
      </c>
      <c r="D544" s="2" t="s">
        <v>69</v>
      </c>
      <c r="E544" s="3">
        <v>21182200</v>
      </c>
      <c r="F544" s="3">
        <v>0</v>
      </c>
      <c r="G544" s="3">
        <f t="shared" si="24"/>
        <v>21182200</v>
      </c>
    </row>
    <row r="545" spans="1:7" ht="22.5">
      <c r="A545" s="1" t="s">
        <v>157</v>
      </c>
      <c r="B545" s="2" t="s">
        <v>158</v>
      </c>
      <c r="C545" s="1" t="s">
        <v>68</v>
      </c>
      <c r="D545" s="2" t="s">
        <v>69</v>
      </c>
      <c r="E545" s="3">
        <v>1300000</v>
      </c>
      <c r="F545" s="3">
        <v>0</v>
      </c>
      <c r="G545" s="3">
        <f t="shared" si="24"/>
        <v>1300000</v>
      </c>
    </row>
    <row r="546" spans="1:7" ht="22.5">
      <c r="A546" s="1" t="s">
        <v>159</v>
      </c>
      <c r="B546" s="2" t="s">
        <v>160</v>
      </c>
      <c r="C546" s="1" t="s">
        <v>68</v>
      </c>
      <c r="D546" s="2" t="s">
        <v>69</v>
      </c>
      <c r="E546" s="3">
        <v>4822500</v>
      </c>
      <c r="F546" s="3">
        <v>0</v>
      </c>
      <c r="G546" s="3">
        <f t="shared" si="24"/>
        <v>4822500</v>
      </c>
    </row>
    <row r="547" spans="1:7" ht="22.5">
      <c r="A547" s="1" t="s">
        <v>133</v>
      </c>
      <c r="B547" s="2" t="s">
        <v>134</v>
      </c>
      <c r="C547" s="1" t="s">
        <v>72</v>
      </c>
      <c r="D547" s="2" t="s">
        <v>73</v>
      </c>
      <c r="E547" s="3">
        <v>124250000</v>
      </c>
      <c r="F547" s="3">
        <v>0</v>
      </c>
      <c r="G547" s="3">
        <f t="shared" si="24"/>
        <v>124250000</v>
      </c>
    </row>
    <row r="548" spans="1:7" ht="22.5">
      <c r="A548" s="1" t="s">
        <v>111</v>
      </c>
      <c r="B548" s="2" t="s">
        <v>112</v>
      </c>
      <c r="C548" s="1" t="s">
        <v>76</v>
      </c>
      <c r="D548" s="2" t="s">
        <v>77</v>
      </c>
      <c r="E548" s="3">
        <v>37800000</v>
      </c>
      <c r="F548" s="3">
        <v>0</v>
      </c>
      <c r="G548" s="3">
        <f t="shared" si="24"/>
        <v>37800000</v>
      </c>
    </row>
    <row r="549" spans="1:7" ht="22.5">
      <c r="A549" s="1" t="s">
        <v>113</v>
      </c>
      <c r="B549" s="2" t="s">
        <v>114</v>
      </c>
      <c r="C549" s="1" t="s">
        <v>76</v>
      </c>
      <c r="D549" s="2" t="s">
        <v>77</v>
      </c>
      <c r="E549" s="3">
        <v>136050000</v>
      </c>
      <c r="F549" s="3">
        <v>0</v>
      </c>
      <c r="G549" s="3">
        <f t="shared" si="24"/>
        <v>136050000</v>
      </c>
    </row>
    <row r="550" spans="1:7" ht="22.5">
      <c r="A550" s="1" t="s">
        <v>115</v>
      </c>
      <c r="B550" s="2" t="s">
        <v>116</v>
      </c>
      <c r="C550" s="1" t="s">
        <v>76</v>
      </c>
      <c r="D550" s="2" t="s">
        <v>77</v>
      </c>
      <c r="E550" s="3">
        <v>8924000</v>
      </c>
      <c r="F550" s="3">
        <v>0</v>
      </c>
      <c r="G550" s="3">
        <f t="shared" si="24"/>
        <v>8924000</v>
      </c>
    </row>
    <row r="551" spans="1:7" ht="22.5">
      <c r="A551" s="1" t="s">
        <v>117</v>
      </c>
      <c r="B551" s="2" t="s">
        <v>118</v>
      </c>
      <c r="C551" s="1" t="s">
        <v>76</v>
      </c>
      <c r="D551" s="2" t="s">
        <v>77</v>
      </c>
      <c r="E551" s="3">
        <v>79650000</v>
      </c>
      <c r="F551" s="3">
        <v>0</v>
      </c>
      <c r="G551" s="3">
        <f t="shared" si="24"/>
        <v>79650000</v>
      </c>
    </row>
    <row r="552" spans="1:7" ht="22.5">
      <c r="A552" s="1" t="s">
        <v>119</v>
      </c>
      <c r="B552" s="2" t="s">
        <v>120</v>
      </c>
      <c r="C552" s="1" t="s">
        <v>76</v>
      </c>
      <c r="D552" s="2" t="s">
        <v>77</v>
      </c>
      <c r="E552" s="3">
        <v>43355399</v>
      </c>
      <c r="F552" s="3">
        <v>0</v>
      </c>
      <c r="G552" s="3">
        <f t="shared" si="24"/>
        <v>43355399</v>
      </c>
    </row>
    <row r="553" spans="1:7" ht="22.5">
      <c r="A553" s="1" t="s">
        <v>121</v>
      </c>
      <c r="B553" s="2" t="s">
        <v>122</v>
      </c>
      <c r="C553" s="1" t="s">
        <v>76</v>
      </c>
      <c r="D553" s="2" t="s">
        <v>77</v>
      </c>
      <c r="E553" s="3">
        <v>46940418</v>
      </c>
      <c r="F553" s="3">
        <v>0</v>
      </c>
      <c r="G553" s="3">
        <f t="shared" si="24"/>
        <v>46940418</v>
      </c>
    </row>
    <row r="554" spans="1:7" ht="22.5">
      <c r="A554" s="1" t="s">
        <v>123</v>
      </c>
      <c r="B554" s="2" t="s">
        <v>124</v>
      </c>
      <c r="C554" s="1" t="s">
        <v>76</v>
      </c>
      <c r="D554" s="2" t="s">
        <v>77</v>
      </c>
      <c r="E554" s="3">
        <v>116070000</v>
      </c>
      <c r="F554" s="3">
        <v>0</v>
      </c>
      <c r="G554" s="3">
        <f t="shared" si="24"/>
        <v>116070000</v>
      </c>
    </row>
    <row r="555" spans="1:7" ht="22.5">
      <c r="A555" s="1" t="s">
        <v>125</v>
      </c>
      <c r="B555" s="2" t="s">
        <v>126</v>
      </c>
      <c r="C555" s="1" t="s">
        <v>76</v>
      </c>
      <c r="D555" s="2" t="s">
        <v>77</v>
      </c>
      <c r="E555" s="3">
        <v>56062800</v>
      </c>
      <c r="F555" s="3">
        <v>0</v>
      </c>
      <c r="G555" s="3">
        <f t="shared" si="24"/>
        <v>56062800</v>
      </c>
    </row>
    <row r="556" spans="1:7" ht="22.5">
      <c r="A556" s="1" t="s">
        <v>127</v>
      </c>
      <c r="B556" s="2" t="s">
        <v>128</v>
      </c>
      <c r="C556" s="1" t="s">
        <v>76</v>
      </c>
      <c r="D556" s="2" t="s">
        <v>77</v>
      </c>
      <c r="E556" s="3">
        <v>67738462</v>
      </c>
      <c r="F556" s="3">
        <v>0</v>
      </c>
      <c r="G556" s="3">
        <f t="shared" si="24"/>
        <v>67738462</v>
      </c>
    </row>
    <row r="557" spans="1:7" ht="22.5">
      <c r="A557" s="1" t="s">
        <v>129</v>
      </c>
      <c r="B557" s="2" t="s">
        <v>130</v>
      </c>
      <c r="C557" s="1" t="s">
        <v>76</v>
      </c>
      <c r="D557" s="2" t="s">
        <v>77</v>
      </c>
      <c r="E557" s="3">
        <v>46900000</v>
      </c>
      <c r="F557" s="3">
        <v>0</v>
      </c>
      <c r="G557" s="3">
        <f t="shared" si="24"/>
        <v>46900000</v>
      </c>
    </row>
    <row r="558" spans="1:7" ht="22.5">
      <c r="A558" s="1" t="s">
        <v>131</v>
      </c>
      <c r="B558" s="2" t="s">
        <v>132</v>
      </c>
      <c r="C558" s="1" t="s">
        <v>76</v>
      </c>
      <c r="D558" s="2" t="s">
        <v>77</v>
      </c>
      <c r="E558" s="3">
        <v>54558334</v>
      </c>
      <c r="F558" s="3">
        <v>0</v>
      </c>
      <c r="G558" s="3">
        <f t="shared" si="24"/>
        <v>54558334</v>
      </c>
    </row>
    <row r="559" spans="1:7" ht="22.5">
      <c r="A559" s="1" t="s">
        <v>133</v>
      </c>
      <c r="B559" s="2" t="s">
        <v>134</v>
      </c>
      <c r="C559" s="1" t="s">
        <v>76</v>
      </c>
      <c r="D559" s="2" t="s">
        <v>77</v>
      </c>
      <c r="E559" s="3">
        <v>12940355</v>
      </c>
      <c r="F559" s="3">
        <v>0</v>
      </c>
      <c r="G559" s="3">
        <f t="shared" si="24"/>
        <v>12940355</v>
      </c>
    </row>
    <row r="560" spans="1:7" ht="22.5">
      <c r="A560" s="1" t="s">
        <v>135</v>
      </c>
      <c r="B560" s="2" t="s">
        <v>136</v>
      </c>
      <c r="C560" s="1" t="s">
        <v>76</v>
      </c>
      <c r="D560" s="2" t="s">
        <v>77</v>
      </c>
      <c r="E560" s="3">
        <v>34358461</v>
      </c>
      <c r="F560" s="3">
        <v>0</v>
      </c>
      <c r="G560" s="3">
        <f t="shared" si="24"/>
        <v>34358461</v>
      </c>
    </row>
    <row r="561" spans="1:7" ht="22.5">
      <c r="A561" s="1" t="s">
        <v>137</v>
      </c>
      <c r="B561" s="2" t="s">
        <v>138</v>
      </c>
      <c r="C561" s="1" t="s">
        <v>76</v>
      </c>
      <c r="D561" s="2" t="s">
        <v>77</v>
      </c>
      <c r="E561" s="3">
        <v>3500000</v>
      </c>
      <c r="F561" s="3">
        <v>0</v>
      </c>
      <c r="G561" s="3">
        <f t="shared" si="24"/>
        <v>3500000</v>
      </c>
    </row>
    <row r="562" spans="1:7" ht="22.5">
      <c r="A562" s="1" t="s">
        <v>139</v>
      </c>
      <c r="B562" s="2" t="s">
        <v>140</v>
      </c>
      <c r="C562" s="1" t="s">
        <v>76</v>
      </c>
      <c r="D562" s="2" t="s">
        <v>77</v>
      </c>
      <c r="E562" s="3">
        <v>60650000</v>
      </c>
      <c r="F562" s="3">
        <v>0</v>
      </c>
      <c r="G562" s="3">
        <f t="shared" si="24"/>
        <v>60650000</v>
      </c>
    </row>
    <row r="563" spans="1:7" ht="22.5">
      <c r="A563" s="1" t="s">
        <v>161</v>
      </c>
      <c r="B563" s="2" t="s">
        <v>162</v>
      </c>
      <c r="C563" s="1" t="s">
        <v>76</v>
      </c>
      <c r="D563" s="2" t="s">
        <v>77</v>
      </c>
      <c r="E563" s="3">
        <v>6846500</v>
      </c>
      <c r="F563" s="3">
        <v>0</v>
      </c>
      <c r="G563" s="3">
        <f t="shared" si="24"/>
        <v>6846500</v>
      </c>
    </row>
    <row r="564" spans="1:7" ht="22.5">
      <c r="A564" s="1" t="s">
        <v>141</v>
      </c>
      <c r="B564" s="2" t="s">
        <v>142</v>
      </c>
      <c r="C564" s="1" t="s">
        <v>76</v>
      </c>
      <c r="D564" s="2" t="s">
        <v>77</v>
      </c>
      <c r="E564" s="3">
        <v>6750000</v>
      </c>
      <c r="F564" s="3">
        <v>0</v>
      </c>
      <c r="G564" s="3">
        <f t="shared" si="24"/>
        <v>6750000</v>
      </c>
    </row>
    <row r="565" spans="1:7" ht="22.5">
      <c r="A565" s="1" t="s">
        <v>143</v>
      </c>
      <c r="B565" s="2" t="s">
        <v>144</v>
      </c>
      <c r="C565" s="1" t="s">
        <v>76</v>
      </c>
      <c r="D565" s="2" t="s">
        <v>77</v>
      </c>
      <c r="E565" s="3">
        <v>9200000</v>
      </c>
      <c r="F565" s="3">
        <v>0</v>
      </c>
      <c r="G565" s="3">
        <f t="shared" si="24"/>
        <v>9200000</v>
      </c>
    </row>
    <row r="566" spans="1:7" ht="22.5">
      <c r="A566" s="1" t="s">
        <v>145</v>
      </c>
      <c r="B566" s="2" t="s">
        <v>146</v>
      </c>
      <c r="C566" s="1" t="s">
        <v>76</v>
      </c>
      <c r="D566" s="2" t="s">
        <v>77</v>
      </c>
      <c r="E566" s="3">
        <v>78903846</v>
      </c>
      <c r="F566" s="3">
        <v>0</v>
      </c>
      <c r="G566" s="3">
        <f t="shared" si="24"/>
        <v>78903846</v>
      </c>
    </row>
    <row r="567" spans="1:7" ht="22.5">
      <c r="A567" s="1" t="s">
        <v>147</v>
      </c>
      <c r="B567" s="2" t="s">
        <v>148</v>
      </c>
      <c r="C567" s="1" t="s">
        <v>76</v>
      </c>
      <c r="D567" s="2" t="s">
        <v>77</v>
      </c>
      <c r="E567" s="3">
        <v>36660000</v>
      </c>
      <c r="F567" s="3">
        <v>0</v>
      </c>
      <c r="G567" s="3">
        <f t="shared" si="24"/>
        <v>36660000</v>
      </c>
    </row>
    <row r="568" spans="1:7" ht="22.5">
      <c r="A568" s="1" t="s">
        <v>149</v>
      </c>
      <c r="B568" s="2" t="s">
        <v>150</v>
      </c>
      <c r="C568" s="1" t="s">
        <v>76</v>
      </c>
      <c r="D568" s="2" t="s">
        <v>77</v>
      </c>
      <c r="E568" s="3">
        <v>32300000</v>
      </c>
      <c r="F568" s="3">
        <v>0</v>
      </c>
      <c r="G568" s="3">
        <f t="shared" si="24"/>
        <v>32300000</v>
      </c>
    </row>
    <row r="569" spans="1:7" ht="22.5">
      <c r="A569" s="1" t="s">
        <v>151</v>
      </c>
      <c r="B569" s="2" t="s">
        <v>152</v>
      </c>
      <c r="C569" s="1" t="s">
        <v>76</v>
      </c>
      <c r="D569" s="2" t="s">
        <v>77</v>
      </c>
      <c r="E569" s="3">
        <v>34595536</v>
      </c>
      <c r="F569" s="3">
        <v>0</v>
      </c>
      <c r="G569" s="3">
        <f t="shared" si="24"/>
        <v>34595536</v>
      </c>
    </row>
    <row r="570" spans="1:7" ht="22.5">
      <c r="A570" s="1" t="s">
        <v>153</v>
      </c>
      <c r="B570" s="2" t="s">
        <v>154</v>
      </c>
      <c r="C570" s="1" t="s">
        <v>76</v>
      </c>
      <c r="D570" s="2" t="s">
        <v>77</v>
      </c>
      <c r="E570" s="3">
        <v>19880000</v>
      </c>
      <c r="F570" s="3">
        <v>0</v>
      </c>
      <c r="G570" s="3">
        <f t="shared" si="24"/>
        <v>19880000</v>
      </c>
    </row>
    <row r="571" spans="1:7" ht="22.5">
      <c r="A571" s="1" t="s">
        <v>155</v>
      </c>
      <c r="B571" s="2" t="s">
        <v>156</v>
      </c>
      <c r="C571" s="1" t="s">
        <v>76</v>
      </c>
      <c r="D571" s="2" t="s">
        <v>77</v>
      </c>
      <c r="E571" s="3">
        <v>6400000</v>
      </c>
      <c r="F571" s="3">
        <v>0</v>
      </c>
      <c r="G571" s="3">
        <f t="shared" si="24"/>
        <v>6400000</v>
      </c>
    </row>
    <row r="572" spans="1:7" ht="22.5">
      <c r="A572" s="1" t="s">
        <v>157</v>
      </c>
      <c r="B572" s="2" t="s">
        <v>158</v>
      </c>
      <c r="C572" s="1" t="s">
        <v>76</v>
      </c>
      <c r="D572" s="2" t="s">
        <v>77</v>
      </c>
      <c r="E572" s="3">
        <v>11200000</v>
      </c>
      <c r="F572" s="3">
        <v>0</v>
      </c>
      <c r="G572" s="3">
        <f t="shared" si="24"/>
        <v>11200000</v>
      </c>
    </row>
    <row r="573" spans="1:7" ht="22.5">
      <c r="A573" s="1" t="s">
        <v>159</v>
      </c>
      <c r="B573" s="2" t="s">
        <v>160</v>
      </c>
      <c r="C573" s="1" t="s">
        <v>76</v>
      </c>
      <c r="D573" s="2" t="s">
        <v>77</v>
      </c>
      <c r="E573" s="3">
        <v>4700000</v>
      </c>
      <c r="F573" s="3">
        <v>0</v>
      </c>
      <c r="G573" s="3">
        <f t="shared" si="24"/>
        <v>4700000</v>
      </c>
    </row>
    <row r="574" spans="1:7" ht="22.5">
      <c r="A574" s="1" t="s">
        <v>169</v>
      </c>
      <c r="B574" s="2" t="s">
        <v>170</v>
      </c>
      <c r="C574" s="1" t="s">
        <v>76</v>
      </c>
      <c r="D574" s="2" t="s">
        <v>77</v>
      </c>
      <c r="E574" s="3">
        <v>13400000</v>
      </c>
      <c r="F574" s="3">
        <v>0</v>
      </c>
      <c r="G574" s="3">
        <f t="shared" si="24"/>
        <v>13400000</v>
      </c>
    </row>
    <row r="575" spans="1:7" ht="22.5">
      <c r="A575" s="1" t="s">
        <v>111</v>
      </c>
      <c r="B575" s="2" t="s">
        <v>112</v>
      </c>
      <c r="C575" s="1" t="s">
        <v>78</v>
      </c>
      <c r="D575" s="2" t="s">
        <v>79</v>
      </c>
      <c r="E575" s="3">
        <v>67810000</v>
      </c>
      <c r="F575" s="3">
        <v>0</v>
      </c>
      <c r="G575" s="3">
        <f t="shared" si="24"/>
        <v>67810000</v>
      </c>
    </row>
    <row r="576" spans="1:7" ht="22.5">
      <c r="A576" s="1" t="s">
        <v>113</v>
      </c>
      <c r="B576" s="2" t="s">
        <v>114</v>
      </c>
      <c r="C576" s="1" t="s">
        <v>78</v>
      </c>
      <c r="D576" s="2" t="s">
        <v>79</v>
      </c>
      <c r="E576" s="3">
        <v>135000000</v>
      </c>
      <c r="F576" s="3">
        <v>0</v>
      </c>
      <c r="G576" s="3">
        <f t="shared" si="24"/>
        <v>135000000</v>
      </c>
    </row>
    <row r="577" spans="1:8" ht="22.5">
      <c r="A577" s="1" t="s">
        <v>117</v>
      </c>
      <c r="B577" s="2" t="s">
        <v>118</v>
      </c>
      <c r="C577" s="1" t="s">
        <v>78</v>
      </c>
      <c r="D577" s="2" t="s">
        <v>79</v>
      </c>
      <c r="E577" s="3">
        <v>20640000</v>
      </c>
      <c r="F577" s="3">
        <v>0</v>
      </c>
      <c r="G577" s="3">
        <f t="shared" si="24"/>
        <v>20640000</v>
      </c>
    </row>
    <row r="578" spans="1:8" ht="22.5">
      <c r="A578" s="1" t="s">
        <v>121</v>
      </c>
      <c r="B578" s="2" t="s">
        <v>122</v>
      </c>
      <c r="C578" s="1" t="s">
        <v>78</v>
      </c>
      <c r="D578" s="2" t="s">
        <v>79</v>
      </c>
      <c r="E578" s="3">
        <v>1230000</v>
      </c>
      <c r="F578" s="3">
        <v>0</v>
      </c>
      <c r="G578" s="3">
        <f t="shared" si="24"/>
        <v>1230000</v>
      </c>
    </row>
    <row r="579" spans="1:8" ht="22.5">
      <c r="A579" s="1" t="s">
        <v>123</v>
      </c>
      <c r="B579" s="2" t="s">
        <v>124</v>
      </c>
      <c r="C579" s="1" t="s">
        <v>78</v>
      </c>
      <c r="D579" s="2" t="s">
        <v>79</v>
      </c>
      <c r="E579" s="3">
        <v>2900000</v>
      </c>
      <c r="F579" s="3">
        <v>0</v>
      </c>
      <c r="G579" s="3">
        <f t="shared" si="24"/>
        <v>2900000</v>
      </c>
    </row>
    <row r="580" spans="1:8" ht="22.5">
      <c r="A580" s="1" t="s">
        <v>127</v>
      </c>
      <c r="B580" s="2" t="s">
        <v>128</v>
      </c>
      <c r="C580" s="1" t="s">
        <v>78</v>
      </c>
      <c r="D580" s="2" t="s">
        <v>79</v>
      </c>
      <c r="E580" s="3">
        <v>2000000</v>
      </c>
      <c r="F580" s="3">
        <v>0</v>
      </c>
      <c r="G580" s="3">
        <f t="shared" si="24"/>
        <v>2000000</v>
      </c>
    </row>
    <row r="581" spans="1:8" ht="22.5">
      <c r="A581" s="1" t="s">
        <v>131</v>
      </c>
      <c r="B581" s="2" t="s">
        <v>132</v>
      </c>
      <c r="C581" s="1" t="s">
        <v>78</v>
      </c>
      <c r="D581" s="2" t="s">
        <v>79</v>
      </c>
      <c r="E581" s="3">
        <v>12230000</v>
      </c>
      <c r="F581" s="3">
        <v>0</v>
      </c>
      <c r="G581" s="3">
        <f t="shared" si="24"/>
        <v>12230000</v>
      </c>
    </row>
    <row r="582" spans="1:8" ht="22.5">
      <c r="A582" s="1" t="s">
        <v>133</v>
      </c>
      <c r="B582" s="2" t="s">
        <v>134</v>
      </c>
      <c r="C582" s="1" t="s">
        <v>78</v>
      </c>
      <c r="D582" s="2" t="s">
        <v>79</v>
      </c>
      <c r="E582" s="3">
        <v>3599942</v>
      </c>
      <c r="F582" s="3">
        <v>0</v>
      </c>
      <c r="G582" s="3">
        <f t="shared" si="24"/>
        <v>3599942</v>
      </c>
    </row>
    <row r="583" spans="1:8" ht="22.5">
      <c r="A583" s="1" t="s">
        <v>137</v>
      </c>
      <c r="B583" s="2" t="s">
        <v>138</v>
      </c>
      <c r="C583" s="1" t="s">
        <v>78</v>
      </c>
      <c r="D583" s="2" t="s">
        <v>79</v>
      </c>
      <c r="E583" s="3">
        <v>1800000</v>
      </c>
      <c r="F583" s="3">
        <v>0</v>
      </c>
      <c r="G583" s="3">
        <f t="shared" si="24"/>
        <v>1800000</v>
      </c>
    </row>
    <row r="584" spans="1:8" ht="22.5">
      <c r="A584" s="1" t="s">
        <v>139</v>
      </c>
      <c r="B584" s="2" t="s">
        <v>140</v>
      </c>
      <c r="C584" s="1" t="s">
        <v>78</v>
      </c>
      <c r="D584" s="2" t="s">
        <v>79</v>
      </c>
      <c r="E584" s="3">
        <v>16000000</v>
      </c>
      <c r="F584" s="3">
        <v>0</v>
      </c>
      <c r="G584" s="3">
        <f t="shared" si="24"/>
        <v>16000000</v>
      </c>
    </row>
    <row r="585" spans="1:8" ht="22.5">
      <c r="A585" s="1" t="s">
        <v>161</v>
      </c>
      <c r="B585" s="2" t="s">
        <v>162</v>
      </c>
      <c r="C585" s="1" t="s">
        <v>78</v>
      </c>
      <c r="D585" s="2" t="s">
        <v>79</v>
      </c>
      <c r="E585" s="3">
        <v>3600000</v>
      </c>
      <c r="F585" s="3">
        <v>0</v>
      </c>
      <c r="G585" s="3">
        <f t="shared" si="24"/>
        <v>3600000</v>
      </c>
    </row>
    <row r="586" spans="1:8" ht="22.5">
      <c r="A586" s="1" t="s">
        <v>141</v>
      </c>
      <c r="B586" s="2" t="s">
        <v>142</v>
      </c>
      <c r="C586" s="1" t="s">
        <v>78</v>
      </c>
      <c r="D586" s="2" t="s">
        <v>79</v>
      </c>
      <c r="E586" s="3">
        <v>24500000</v>
      </c>
      <c r="F586" s="3">
        <v>0</v>
      </c>
      <c r="G586" s="3">
        <f t="shared" si="24"/>
        <v>24500000</v>
      </c>
    </row>
    <row r="587" spans="1:8" ht="22.5">
      <c r="A587" s="1" t="s">
        <v>143</v>
      </c>
      <c r="B587" s="2" t="s">
        <v>144</v>
      </c>
      <c r="C587" s="1" t="s">
        <v>78</v>
      </c>
      <c r="D587" s="2" t="s">
        <v>79</v>
      </c>
      <c r="E587" s="3">
        <v>4010000</v>
      </c>
      <c r="F587" s="3">
        <v>0</v>
      </c>
      <c r="G587" s="3">
        <f t="shared" si="24"/>
        <v>4010000</v>
      </c>
    </row>
    <row r="588" spans="1:8" ht="22.5">
      <c r="A588" s="1" t="s">
        <v>145</v>
      </c>
      <c r="B588" s="2" t="s">
        <v>146</v>
      </c>
      <c r="C588" s="1" t="s">
        <v>78</v>
      </c>
      <c r="D588" s="2" t="s">
        <v>79</v>
      </c>
      <c r="E588" s="3">
        <v>5540000</v>
      </c>
      <c r="F588" s="3">
        <v>0</v>
      </c>
      <c r="G588" s="3">
        <f t="shared" si="24"/>
        <v>5540000</v>
      </c>
    </row>
    <row r="589" spans="1:8" ht="22.5">
      <c r="A589" s="1" t="s">
        <v>147</v>
      </c>
      <c r="B589" s="2" t="s">
        <v>148</v>
      </c>
      <c r="C589" s="1" t="s">
        <v>78</v>
      </c>
      <c r="D589" s="2" t="s">
        <v>79</v>
      </c>
      <c r="E589" s="3">
        <v>880000</v>
      </c>
      <c r="F589" s="3">
        <v>0</v>
      </c>
      <c r="G589" s="3">
        <f t="shared" si="24"/>
        <v>880000</v>
      </c>
    </row>
    <row r="590" spans="1:8" ht="22.5">
      <c r="A590" s="1" t="s">
        <v>149</v>
      </c>
      <c r="B590" s="2" t="s">
        <v>150</v>
      </c>
      <c r="C590" s="1" t="s">
        <v>78</v>
      </c>
      <c r="D590" s="2" t="s">
        <v>79</v>
      </c>
      <c r="E590" s="3">
        <v>3800000</v>
      </c>
      <c r="F590" s="3">
        <v>0</v>
      </c>
      <c r="G590" s="3">
        <f t="shared" si="24"/>
        <v>3800000</v>
      </c>
    </row>
    <row r="591" spans="1:8" ht="22.5">
      <c r="A591" s="1" t="s">
        <v>151</v>
      </c>
      <c r="B591" s="2" t="s">
        <v>152</v>
      </c>
      <c r="C591" s="1" t="s">
        <v>78</v>
      </c>
      <c r="D591" s="2" t="s">
        <v>79</v>
      </c>
      <c r="E591" s="3">
        <v>14815000</v>
      </c>
      <c r="F591" s="3">
        <v>0</v>
      </c>
      <c r="G591" s="3">
        <f t="shared" si="24"/>
        <v>14815000</v>
      </c>
    </row>
    <row r="592" spans="1:8" ht="22.5">
      <c r="A592" s="1" t="s">
        <v>155</v>
      </c>
      <c r="B592" s="2" t="s">
        <v>156</v>
      </c>
      <c r="C592" s="1" t="s">
        <v>78</v>
      </c>
      <c r="D592" s="2" t="s">
        <v>79</v>
      </c>
      <c r="E592" s="3">
        <v>850000</v>
      </c>
      <c r="F592" s="3">
        <v>0</v>
      </c>
      <c r="G592" s="3">
        <f t="shared" si="24"/>
        <v>850000</v>
      </c>
      <c r="H592" s="2" t="s">
        <v>252</v>
      </c>
    </row>
    <row r="593" spans="1:8" s="9" customFormat="1" ht="22.5">
      <c r="A593" s="22"/>
      <c r="B593" s="23"/>
      <c r="C593" s="22"/>
      <c r="D593" s="23"/>
      <c r="E593" s="24">
        <f>SUM(E519:E592)</f>
        <v>5674417662</v>
      </c>
      <c r="F593" s="24">
        <f t="shared" ref="F593:G593" si="25">SUM(F519:F592)</f>
        <v>0</v>
      </c>
      <c r="G593" s="24">
        <f t="shared" si="25"/>
        <v>5674417662</v>
      </c>
      <c r="H593" s="24">
        <f>G593</f>
        <v>5674417662</v>
      </c>
    </row>
    <row r="594" spans="1:8" ht="22.5">
      <c r="A594" s="1" t="s">
        <v>111</v>
      </c>
      <c r="B594" s="2" t="s">
        <v>112</v>
      </c>
      <c r="C594" s="1" t="s">
        <v>80</v>
      </c>
      <c r="D594" s="2" t="s">
        <v>81</v>
      </c>
      <c r="E594" s="3">
        <v>235081598</v>
      </c>
      <c r="F594" s="3">
        <v>0</v>
      </c>
      <c r="G594" s="3">
        <f t="shared" si="24"/>
        <v>235081598</v>
      </c>
    </row>
    <row r="595" spans="1:8" ht="22.5">
      <c r="A595" s="1" t="s">
        <v>113</v>
      </c>
      <c r="B595" s="2" t="s">
        <v>114</v>
      </c>
      <c r="C595" s="1" t="s">
        <v>80</v>
      </c>
      <c r="D595" s="2" t="s">
        <v>81</v>
      </c>
      <c r="E595" s="3">
        <v>363624151</v>
      </c>
      <c r="F595" s="3">
        <v>0</v>
      </c>
      <c r="G595" s="3">
        <f t="shared" si="24"/>
        <v>363624151</v>
      </c>
    </row>
    <row r="596" spans="1:8" ht="22.5">
      <c r="A596" s="1" t="s">
        <v>115</v>
      </c>
      <c r="B596" s="2" t="s">
        <v>116</v>
      </c>
      <c r="C596" s="1" t="s">
        <v>80</v>
      </c>
      <c r="D596" s="2" t="s">
        <v>81</v>
      </c>
      <c r="E596" s="3">
        <v>151320275</v>
      </c>
      <c r="F596" s="3">
        <v>0</v>
      </c>
      <c r="G596" s="3">
        <f t="shared" ref="G596:G660" si="26">E596-F596</f>
        <v>151320275</v>
      </c>
    </row>
    <row r="597" spans="1:8" ht="22.5">
      <c r="A597" s="1" t="s">
        <v>117</v>
      </c>
      <c r="B597" s="2" t="s">
        <v>118</v>
      </c>
      <c r="C597" s="1" t="s">
        <v>80</v>
      </c>
      <c r="D597" s="2" t="s">
        <v>81</v>
      </c>
      <c r="E597" s="3">
        <v>198538111</v>
      </c>
      <c r="F597" s="3">
        <v>0</v>
      </c>
      <c r="G597" s="3">
        <f t="shared" si="26"/>
        <v>198538111</v>
      </c>
    </row>
    <row r="598" spans="1:8" ht="22.5">
      <c r="A598" s="1" t="s">
        <v>119</v>
      </c>
      <c r="B598" s="2" t="s">
        <v>120</v>
      </c>
      <c r="C598" s="1" t="s">
        <v>80</v>
      </c>
      <c r="D598" s="2" t="s">
        <v>81</v>
      </c>
      <c r="E598" s="3">
        <v>226285509</v>
      </c>
      <c r="F598" s="3">
        <v>0</v>
      </c>
      <c r="G598" s="3">
        <f t="shared" si="26"/>
        <v>226285509</v>
      </c>
    </row>
    <row r="599" spans="1:8" ht="22.5">
      <c r="A599" s="1" t="s">
        <v>121</v>
      </c>
      <c r="B599" s="2" t="s">
        <v>122</v>
      </c>
      <c r="C599" s="1" t="s">
        <v>80</v>
      </c>
      <c r="D599" s="2" t="s">
        <v>81</v>
      </c>
      <c r="E599" s="3">
        <v>204722924</v>
      </c>
      <c r="F599" s="3">
        <v>0</v>
      </c>
      <c r="G599" s="3">
        <f t="shared" si="26"/>
        <v>204722924</v>
      </c>
    </row>
    <row r="600" spans="1:8" ht="22.5">
      <c r="A600" s="1" t="s">
        <v>123</v>
      </c>
      <c r="B600" s="2" t="s">
        <v>124</v>
      </c>
      <c r="C600" s="1" t="s">
        <v>80</v>
      </c>
      <c r="D600" s="2" t="s">
        <v>81</v>
      </c>
      <c r="E600" s="3">
        <v>232122091</v>
      </c>
      <c r="F600" s="3">
        <v>0</v>
      </c>
      <c r="G600" s="3">
        <f t="shared" si="26"/>
        <v>232122091</v>
      </c>
    </row>
    <row r="601" spans="1:8" ht="22.5">
      <c r="A601" s="1" t="s">
        <v>125</v>
      </c>
      <c r="B601" s="2" t="s">
        <v>126</v>
      </c>
      <c r="C601" s="1" t="s">
        <v>80</v>
      </c>
      <c r="D601" s="2" t="s">
        <v>81</v>
      </c>
      <c r="E601" s="3">
        <v>198510581</v>
      </c>
      <c r="F601" s="3">
        <v>0</v>
      </c>
      <c r="G601" s="3">
        <f t="shared" si="26"/>
        <v>198510581</v>
      </c>
    </row>
    <row r="602" spans="1:8" ht="22.5">
      <c r="A602" s="1" t="s">
        <v>127</v>
      </c>
      <c r="B602" s="2" t="s">
        <v>128</v>
      </c>
      <c r="C602" s="1" t="s">
        <v>80</v>
      </c>
      <c r="D602" s="2" t="s">
        <v>81</v>
      </c>
      <c r="E602" s="3">
        <v>194963494</v>
      </c>
      <c r="F602" s="3">
        <v>0</v>
      </c>
      <c r="G602" s="3">
        <f t="shared" si="26"/>
        <v>194963494</v>
      </c>
    </row>
    <row r="603" spans="1:8" ht="22.5">
      <c r="A603" s="1" t="s">
        <v>129</v>
      </c>
      <c r="B603" s="2" t="s">
        <v>130</v>
      </c>
      <c r="C603" s="1" t="s">
        <v>80</v>
      </c>
      <c r="D603" s="2" t="s">
        <v>81</v>
      </c>
      <c r="E603" s="3">
        <v>200753572</v>
      </c>
      <c r="F603" s="3">
        <v>0</v>
      </c>
      <c r="G603" s="3">
        <f t="shared" si="26"/>
        <v>200753572</v>
      </c>
    </row>
    <row r="604" spans="1:8" ht="22.5">
      <c r="A604" s="1" t="s">
        <v>131</v>
      </c>
      <c r="B604" s="2" t="s">
        <v>132</v>
      </c>
      <c r="C604" s="1" t="s">
        <v>80</v>
      </c>
      <c r="D604" s="2" t="s">
        <v>81</v>
      </c>
      <c r="E604" s="3">
        <v>170593466</v>
      </c>
      <c r="F604" s="3">
        <v>0</v>
      </c>
      <c r="G604" s="3">
        <f t="shared" si="26"/>
        <v>170593466</v>
      </c>
    </row>
    <row r="605" spans="1:8" ht="22.5">
      <c r="A605" s="1" t="s">
        <v>133</v>
      </c>
      <c r="B605" s="2" t="s">
        <v>134</v>
      </c>
      <c r="C605" s="1" t="s">
        <v>80</v>
      </c>
      <c r="D605" s="2" t="s">
        <v>81</v>
      </c>
      <c r="E605" s="3">
        <v>218985029</v>
      </c>
      <c r="F605" s="3">
        <v>0</v>
      </c>
      <c r="G605" s="3">
        <f t="shared" si="26"/>
        <v>218985029</v>
      </c>
    </row>
    <row r="606" spans="1:8" ht="22.5">
      <c r="A606" s="1" t="s">
        <v>135</v>
      </c>
      <c r="B606" s="2" t="s">
        <v>136</v>
      </c>
      <c r="C606" s="1" t="s">
        <v>80</v>
      </c>
      <c r="D606" s="2" t="s">
        <v>81</v>
      </c>
      <c r="E606" s="3">
        <v>199904310</v>
      </c>
      <c r="F606" s="3">
        <v>0</v>
      </c>
      <c r="G606" s="3">
        <f t="shared" si="26"/>
        <v>199904310</v>
      </c>
    </row>
    <row r="607" spans="1:8" ht="22.5">
      <c r="A607" s="1" t="s">
        <v>137</v>
      </c>
      <c r="B607" s="2" t="s">
        <v>138</v>
      </c>
      <c r="C607" s="1" t="s">
        <v>80</v>
      </c>
      <c r="D607" s="2" t="s">
        <v>81</v>
      </c>
      <c r="E607" s="3">
        <v>196363677</v>
      </c>
      <c r="F607" s="3">
        <v>0</v>
      </c>
      <c r="G607" s="3">
        <f t="shared" si="26"/>
        <v>196363677</v>
      </c>
    </row>
    <row r="608" spans="1:8" ht="22.5">
      <c r="A608" s="1" t="s">
        <v>139</v>
      </c>
      <c r="B608" s="2" t="s">
        <v>140</v>
      </c>
      <c r="C608" s="1" t="s">
        <v>80</v>
      </c>
      <c r="D608" s="2" t="s">
        <v>81</v>
      </c>
      <c r="E608" s="3">
        <v>180982120</v>
      </c>
      <c r="F608" s="3">
        <v>0</v>
      </c>
      <c r="G608" s="3">
        <f t="shared" si="26"/>
        <v>180982120</v>
      </c>
    </row>
    <row r="609" spans="1:8" ht="22.5">
      <c r="A609" s="1" t="s">
        <v>161</v>
      </c>
      <c r="B609" s="2" t="s">
        <v>162</v>
      </c>
      <c r="C609" s="1" t="s">
        <v>80</v>
      </c>
      <c r="D609" s="2" t="s">
        <v>81</v>
      </c>
      <c r="E609" s="3">
        <v>189695057</v>
      </c>
      <c r="F609" s="3">
        <v>0</v>
      </c>
      <c r="G609" s="3">
        <f t="shared" si="26"/>
        <v>189695057</v>
      </c>
    </row>
    <row r="610" spans="1:8" ht="22.5">
      <c r="A610" s="1" t="s">
        <v>141</v>
      </c>
      <c r="B610" s="2" t="s">
        <v>142</v>
      </c>
      <c r="C610" s="1" t="s">
        <v>80</v>
      </c>
      <c r="D610" s="2" t="s">
        <v>81</v>
      </c>
      <c r="E610" s="3">
        <v>180169878</v>
      </c>
      <c r="F610" s="3">
        <v>0</v>
      </c>
      <c r="G610" s="3">
        <f t="shared" si="26"/>
        <v>180169878</v>
      </c>
    </row>
    <row r="611" spans="1:8" ht="22.5">
      <c r="A611" s="1" t="s">
        <v>143</v>
      </c>
      <c r="B611" s="2" t="s">
        <v>144</v>
      </c>
      <c r="C611" s="1" t="s">
        <v>80</v>
      </c>
      <c r="D611" s="2" t="s">
        <v>81</v>
      </c>
      <c r="E611" s="3">
        <v>206524005</v>
      </c>
      <c r="F611" s="3">
        <v>0</v>
      </c>
      <c r="G611" s="3">
        <f t="shared" si="26"/>
        <v>206524005</v>
      </c>
    </row>
    <row r="612" spans="1:8" ht="22.5">
      <c r="A612" s="1" t="s">
        <v>145</v>
      </c>
      <c r="B612" s="2" t="s">
        <v>146</v>
      </c>
      <c r="C612" s="1" t="s">
        <v>80</v>
      </c>
      <c r="D612" s="2" t="s">
        <v>81</v>
      </c>
      <c r="E612" s="3">
        <v>166829140</v>
      </c>
      <c r="F612" s="3">
        <v>0</v>
      </c>
      <c r="G612" s="3">
        <f t="shared" si="26"/>
        <v>166829140</v>
      </c>
    </row>
    <row r="613" spans="1:8" ht="22.5">
      <c r="A613" s="1" t="s">
        <v>147</v>
      </c>
      <c r="B613" s="2" t="s">
        <v>148</v>
      </c>
      <c r="C613" s="1" t="s">
        <v>80</v>
      </c>
      <c r="D613" s="2" t="s">
        <v>81</v>
      </c>
      <c r="E613" s="3">
        <v>206562060</v>
      </c>
      <c r="F613" s="3">
        <v>0</v>
      </c>
      <c r="G613" s="3">
        <f t="shared" si="26"/>
        <v>206562060</v>
      </c>
    </row>
    <row r="614" spans="1:8" ht="22.5">
      <c r="A614" s="1" t="s">
        <v>149</v>
      </c>
      <c r="B614" s="2" t="s">
        <v>150</v>
      </c>
      <c r="C614" s="1" t="s">
        <v>80</v>
      </c>
      <c r="D614" s="2" t="s">
        <v>81</v>
      </c>
      <c r="E614" s="3">
        <v>219997055</v>
      </c>
      <c r="F614" s="3">
        <v>0</v>
      </c>
      <c r="G614" s="3">
        <f t="shared" si="26"/>
        <v>219997055</v>
      </c>
    </row>
    <row r="615" spans="1:8" ht="22.5">
      <c r="A615" s="1" t="s">
        <v>151</v>
      </c>
      <c r="B615" s="2" t="s">
        <v>152</v>
      </c>
      <c r="C615" s="1" t="s">
        <v>80</v>
      </c>
      <c r="D615" s="2" t="s">
        <v>81</v>
      </c>
      <c r="E615" s="3">
        <v>217635550</v>
      </c>
      <c r="F615" s="3">
        <v>0</v>
      </c>
      <c r="G615" s="3">
        <f t="shared" si="26"/>
        <v>217635550</v>
      </c>
    </row>
    <row r="616" spans="1:8" ht="22.5">
      <c r="A616" s="1" t="s">
        <v>153</v>
      </c>
      <c r="B616" s="2" t="s">
        <v>154</v>
      </c>
      <c r="C616" s="1" t="s">
        <v>80</v>
      </c>
      <c r="D616" s="2" t="s">
        <v>81</v>
      </c>
      <c r="E616" s="3">
        <v>1755647</v>
      </c>
      <c r="F616" s="3">
        <v>0</v>
      </c>
      <c r="G616" s="3">
        <f t="shared" si="26"/>
        <v>1755647</v>
      </c>
    </row>
    <row r="617" spans="1:8" ht="22.5">
      <c r="A617" s="1" t="s">
        <v>155</v>
      </c>
      <c r="B617" s="2" t="s">
        <v>156</v>
      </c>
      <c r="C617" s="1" t="s">
        <v>80</v>
      </c>
      <c r="D617" s="2" t="s">
        <v>81</v>
      </c>
      <c r="E617" s="3">
        <v>102474599</v>
      </c>
      <c r="F617" s="3">
        <v>0</v>
      </c>
      <c r="G617" s="3">
        <f t="shared" si="26"/>
        <v>102474599</v>
      </c>
    </row>
    <row r="618" spans="1:8" ht="22.5">
      <c r="A618" s="1" t="s">
        <v>157</v>
      </c>
      <c r="B618" s="2" t="s">
        <v>158</v>
      </c>
      <c r="C618" s="1" t="s">
        <v>80</v>
      </c>
      <c r="D618" s="2" t="s">
        <v>81</v>
      </c>
      <c r="E618" s="3">
        <v>189608862</v>
      </c>
      <c r="F618" s="3">
        <v>0</v>
      </c>
      <c r="G618" s="3">
        <f t="shared" si="26"/>
        <v>189608862</v>
      </c>
    </row>
    <row r="619" spans="1:8" ht="22.5">
      <c r="A619" s="1" t="s">
        <v>159</v>
      </c>
      <c r="B619" s="2" t="s">
        <v>160</v>
      </c>
      <c r="C619" s="1" t="s">
        <v>80</v>
      </c>
      <c r="D619" s="2" t="s">
        <v>81</v>
      </c>
      <c r="E619" s="3">
        <v>188007714</v>
      </c>
      <c r="F619" s="3">
        <v>0</v>
      </c>
      <c r="G619" s="3">
        <f t="shared" si="26"/>
        <v>188007714</v>
      </c>
    </row>
    <row r="620" spans="1:8" ht="22.5">
      <c r="A620" s="1" t="s">
        <v>169</v>
      </c>
      <c r="B620" s="2" t="s">
        <v>170</v>
      </c>
      <c r="C620" s="1" t="s">
        <v>80</v>
      </c>
      <c r="D620" s="2" t="s">
        <v>81</v>
      </c>
      <c r="E620" s="3">
        <v>172032120</v>
      </c>
      <c r="F620" s="3">
        <v>0</v>
      </c>
      <c r="G620" s="3">
        <f t="shared" si="26"/>
        <v>172032120</v>
      </c>
      <c r="H620" s="2" t="s">
        <v>253</v>
      </c>
    </row>
    <row r="621" spans="1:8" s="9" customFormat="1" ht="22.5">
      <c r="A621" s="25"/>
      <c r="B621" s="26"/>
      <c r="C621" s="25"/>
      <c r="D621" s="26"/>
      <c r="E621" s="27">
        <f>SUM(E594:E620)</f>
        <v>5214042595</v>
      </c>
      <c r="F621" s="27">
        <f t="shared" ref="F621:G621" si="27">SUM(F594:F620)</f>
        <v>0</v>
      </c>
      <c r="G621" s="27">
        <f t="shared" si="27"/>
        <v>5214042595</v>
      </c>
      <c r="H621" s="27">
        <f>G621</f>
        <v>5214042595</v>
      </c>
    </row>
    <row r="622" spans="1:8" ht="22.5">
      <c r="A622" s="1" t="s">
        <v>113</v>
      </c>
      <c r="B622" s="2" t="s">
        <v>114</v>
      </c>
      <c r="C622" s="1" t="s">
        <v>171</v>
      </c>
      <c r="D622" s="2" t="s">
        <v>172</v>
      </c>
      <c r="E622" s="3">
        <v>204715137</v>
      </c>
      <c r="F622" s="3">
        <v>0</v>
      </c>
      <c r="G622" s="3">
        <f t="shared" si="26"/>
        <v>204715137</v>
      </c>
    </row>
    <row r="623" spans="1:8" ht="22.5">
      <c r="A623" s="1" t="s">
        <v>115</v>
      </c>
      <c r="B623" s="2" t="s">
        <v>116</v>
      </c>
      <c r="C623" s="1" t="s">
        <v>171</v>
      </c>
      <c r="D623" s="2" t="s">
        <v>172</v>
      </c>
      <c r="E623" s="3">
        <v>545600000</v>
      </c>
      <c r="F623" s="3">
        <v>0</v>
      </c>
      <c r="G623" s="3">
        <f t="shared" si="26"/>
        <v>545600000</v>
      </c>
    </row>
    <row r="624" spans="1:8" ht="22.5">
      <c r="A624" s="1" t="s">
        <v>117</v>
      </c>
      <c r="B624" s="2" t="s">
        <v>118</v>
      </c>
      <c r="C624" s="1" t="s">
        <v>171</v>
      </c>
      <c r="D624" s="2" t="s">
        <v>172</v>
      </c>
      <c r="E624" s="3">
        <v>30000000</v>
      </c>
      <c r="F624" s="3">
        <v>0</v>
      </c>
      <c r="G624" s="3">
        <f t="shared" si="26"/>
        <v>30000000</v>
      </c>
    </row>
    <row r="625" spans="1:7" ht="22.5">
      <c r="A625" s="1" t="s">
        <v>119</v>
      </c>
      <c r="B625" s="2" t="s">
        <v>120</v>
      </c>
      <c r="C625" s="1" t="s">
        <v>171</v>
      </c>
      <c r="D625" s="2" t="s">
        <v>172</v>
      </c>
      <c r="E625" s="3">
        <v>40000000</v>
      </c>
      <c r="F625" s="3">
        <v>0</v>
      </c>
      <c r="G625" s="3">
        <f t="shared" si="26"/>
        <v>40000000</v>
      </c>
    </row>
    <row r="626" spans="1:7" ht="22.5">
      <c r="A626" s="1" t="s">
        <v>121</v>
      </c>
      <c r="B626" s="2" t="s">
        <v>122</v>
      </c>
      <c r="C626" s="1" t="s">
        <v>171</v>
      </c>
      <c r="D626" s="2" t="s">
        <v>172</v>
      </c>
      <c r="E626" s="3">
        <v>176320000</v>
      </c>
      <c r="F626" s="3">
        <v>0</v>
      </c>
      <c r="G626" s="3">
        <f t="shared" si="26"/>
        <v>176320000</v>
      </c>
    </row>
    <row r="627" spans="1:7" ht="22.5">
      <c r="A627" s="1" t="s">
        <v>123</v>
      </c>
      <c r="B627" s="2" t="s">
        <v>124</v>
      </c>
      <c r="C627" s="1" t="s">
        <v>171</v>
      </c>
      <c r="D627" s="2" t="s">
        <v>172</v>
      </c>
      <c r="E627" s="3">
        <v>12500000</v>
      </c>
      <c r="F627" s="3">
        <v>0</v>
      </c>
      <c r="G627" s="3">
        <f t="shared" si="26"/>
        <v>12500000</v>
      </c>
    </row>
    <row r="628" spans="1:7" ht="22.5">
      <c r="A628" s="1" t="s">
        <v>127</v>
      </c>
      <c r="B628" s="2" t="s">
        <v>128</v>
      </c>
      <c r="C628" s="1" t="s">
        <v>171</v>
      </c>
      <c r="D628" s="2" t="s">
        <v>172</v>
      </c>
      <c r="E628" s="3">
        <v>5000000</v>
      </c>
      <c r="F628" s="3">
        <v>0</v>
      </c>
      <c r="G628" s="3">
        <f t="shared" si="26"/>
        <v>5000000</v>
      </c>
    </row>
    <row r="629" spans="1:7" ht="22.5">
      <c r="A629" s="1" t="s">
        <v>129</v>
      </c>
      <c r="B629" s="2" t="s">
        <v>130</v>
      </c>
      <c r="C629" s="1" t="s">
        <v>171</v>
      </c>
      <c r="D629" s="2" t="s">
        <v>172</v>
      </c>
      <c r="E629" s="3">
        <v>20000000</v>
      </c>
      <c r="F629" s="3">
        <v>0</v>
      </c>
      <c r="G629" s="3">
        <f t="shared" si="26"/>
        <v>20000000</v>
      </c>
    </row>
    <row r="630" spans="1:7" ht="22.5">
      <c r="A630" s="1" t="s">
        <v>135</v>
      </c>
      <c r="B630" s="2" t="s">
        <v>136</v>
      </c>
      <c r="C630" s="1" t="s">
        <v>171</v>
      </c>
      <c r="D630" s="2" t="s">
        <v>172</v>
      </c>
      <c r="E630" s="3">
        <v>65000000</v>
      </c>
      <c r="F630" s="3">
        <v>0</v>
      </c>
      <c r="G630" s="3">
        <f t="shared" si="26"/>
        <v>65000000</v>
      </c>
    </row>
    <row r="631" spans="1:7" ht="22.5">
      <c r="A631" s="1" t="s">
        <v>139</v>
      </c>
      <c r="B631" s="2" t="s">
        <v>140</v>
      </c>
      <c r="C631" s="1" t="s">
        <v>171</v>
      </c>
      <c r="D631" s="2" t="s">
        <v>172</v>
      </c>
      <c r="E631" s="3">
        <v>8000000</v>
      </c>
      <c r="F631" s="3">
        <v>0</v>
      </c>
      <c r="G631" s="3">
        <f t="shared" si="26"/>
        <v>8000000</v>
      </c>
    </row>
    <row r="632" spans="1:7" ht="22.5">
      <c r="A632" s="1" t="s">
        <v>161</v>
      </c>
      <c r="B632" s="2" t="s">
        <v>162</v>
      </c>
      <c r="C632" s="1" t="s">
        <v>171</v>
      </c>
      <c r="D632" s="2" t="s">
        <v>172</v>
      </c>
      <c r="E632" s="3">
        <v>30367304</v>
      </c>
      <c r="F632" s="3">
        <v>0</v>
      </c>
      <c r="G632" s="3">
        <f t="shared" si="26"/>
        <v>30367304</v>
      </c>
    </row>
    <row r="633" spans="1:7" ht="22.5">
      <c r="A633" s="1" t="s">
        <v>149</v>
      </c>
      <c r="B633" s="2" t="s">
        <v>150</v>
      </c>
      <c r="C633" s="1" t="s">
        <v>171</v>
      </c>
      <c r="D633" s="2" t="s">
        <v>172</v>
      </c>
      <c r="E633" s="3">
        <v>146232000</v>
      </c>
      <c r="F633" s="3">
        <v>0</v>
      </c>
      <c r="G633" s="3">
        <f t="shared" si="26"/>
        <v>146232000</v>
      </c>
    </row>
    <row r="634" spans="1:7" ht="22.5">
      <c r="A634" s="1" t="s">
        <v>151</v>
      </c>
      <c r="B634" s="2" t="s">
        <v>152</v>
      </c>
      <c r="C634" s="1" t="s">
        <v>171</v>
      </c>
      <c r="D634" s="2" t="s">
        <v>172</v>
      </c>
      <c r="E634" s="3">
        <v>229340000</v>
      </c>
      <c r="F634" s="3">
        <v>0</v>
      </c>
      <c r="G634" s="3">
        <f t="shared" si="26"/>
        <v>229340000</v>
      </c>
    </row>
    <row r="635" spans="1:7" ht="22.5">
      <c r="A635" s="1" t="s">
        <v>153</v>
      </c>
      <c r="B635" s="2" t="s">
        <v>154</v>
      </c>
      <c r="C635" s="1" t="s">
        <v>171</v>
      </c>
      <c r="D635" s="2" t="s">
        <v>172</v>
      </c>
      <c r="E635" s="3">
        <v>18000000</v>
      </c>
      <c r="F635" s="3">
        <v>0</v>
      </c>
      <c r="G635" s="3">
        <f t="shared" si="26"/>
        <v>18000000</v>
      </c>
    </row>
    <row r="636" spans="1:7" ht="22.5">
      <c r="A636" s="1" t="s">
        <v>155</v>
      </c>
      <c r="B636" s="2" t="s">
        <v>156</v>
      </c>
      <c r="C636" s="1" t="s">
        <v>171</v>
      </c>
      <c r="D636" s="2" t="s">
        <v>172</v>
      </c>
      <c r="E636" s="3">
        <v>56000000</v>
      </c>
      <c r="F636" s="3">
        <v>0</v>
      </c>
      <c r="G636" s="3">
        <f t="shared" si="26"/>
        <v>56000000</v>
      </c>
    </row>
    <row r="637" spans="1:7" ht="22.5">
      <c r="A637" s="1" t="s">
        <v>111</v>
      </c>
      <c r="B637" s="2" t="s">
        <v>112</v>
      </c>
      <c r="C637" s="1" t="s">
        <v>173</v>
      </c>
      <c r="D637" s="2" t="s">
        <v>174</v>
      </c>
      <c r="E637" s="3">
        <v>4625000000</v>
      </c>
      <c r="F637" s="3">
        <v>0</v>
      </c>
      <c r="G637" s="3">
        <f t="shared" si="26"/>
        <v>4625000000</v>
      </c>
    </row>
    <row r="638" spans="1:7" ht="22.5">
      <c r="A638" s="1" t="s">
        <v>117</v>
      </c>
      <c r="B638" s="2" t="s">
        <v>118</v>
      </c>
      <c r="C638" s="1" t="s">
        <v>173</v>
      </c>
      <c r="D638" s="2" t="s">
        <v>174</v>
      </c>
      <c r="E638" s="3">
        <v>180000000</v>
      </c>
      <c r="F638" s="3">
        <v>0</v>
      </c>
      <c r="G638" s="3">
        <f t="shared" si="26"/>
        <v>180000000</v>
      </c>
    </row>
    <row r="639" spans="1:7" ht="22.5">
      <c r="A639" s="1" t="s">
        <v>133</v>
      </c>
      <c r="B639" s="2" t="s">
        <v>134</v>
      </c>
      <c r="C639" s="1" t="s">
        <v>173</v>
      </c>
      <c r="D639" s="2" t="s">
        <v>174</v>
      </c>
      <c r="E639" s="3">
        <v>408000000</v>
      </c>
      <c r="F639" s="3">
        <v>0</v>
      </c>
      <c r="G639" s="3">
        <f t="shared" si="26"/>
        <v>408000000</v>
      </c>
    </row>
    <row r="640" spans="1:7" ht="22.5">
      <c r="A640" s="1" t="s">
        <v>135</v>
      </c>
      <c r="B640" s="2" t="s">
        <v>136</v>
      </c>
      <c r="C640" s="1" t="s">
        <v>173</v>
      </c>
      <c r="D640" s="2" t="s">
        <v>174</v>
      </c>
      <c r="E640" s="3">
        <v>1673000000</v>
      </c>
      <c r="F640" s="3">
        <v>0</v>
      </c>
      <c r="G640" s="3">
        <f t="shared" si="26"/>
        <v>1673000000</v>
      </c>
    </row>
    <row r="641" spans="1:7" ht="22.5">
      <c r="A641" s="1" t="s">
        <v>137</v>
      </c>
      <c r="B641" s="2" t="s">
        <v>138</v>
      </c>
      <c r="C641" s="1" t="s">
        <v>173</v>
      </c>
      <c r="D641" s="2" t="s">
        <v>174</v>
      </c>
      <c r="E641" s="3">
        <v>432000000</v>
      </c>
      <c r="F641" s="3">
        <v>0</v>
      </c>
      <c r="G641" s="3">
        <f t="shared" si="26"/>
        <v>432000000</v>
      </c>
    </row>
    <row r="642" spans="1:7" ht="22.5">
      <c r="A642" s="1" t="s">
        <v>139</v>
      </c>
      <c r="B642" s="2" t="s">
        <v>140</v>
      </c>
      <c r="C642" s="1" t="s">
        <v>173</v>
      </c>
      <c r="D642" s="2" t="s">
        <v>174</v>
      </c>
      <c r="E642" s="3">
        <v>648000000</v>
      </c>
      <c r="F642" s="3">
        <v>0</v>
      </c>
      <c r="G642" s="3">
        <f t="shared" si="26"/>
        <v>648000000</v>
      </c>
    </row>
    <row r="643" spans="1:7" ht="22.5">
      <c r="A643" s="1" t="s">
        <v>141</v>
      </c>
      <c r="B643" s="2" t="s">
        <v>142</v>
      </c>
      <c r="C643" s="1" t="s">
        <v>173</v>
      </c>
      <c r="D643" s="2" t="s">
        <v>174</v>
      </c>
      <c r="E643" s="3">
        <v>227500000</v>
      </c>
      <c r="F643" s="3">
        <v>0</v>
      </c>
      <c r="G643" s="3">
        <f t="shared" si="26"/>
        <v>227500000</v>
      </c>
    </row>
    <row r="644" spans="1:7" ht="22.5">
      <c r="A644" s="1" t="s">
        <v>151</v>
      </c>
      <c r="B644" s="2" t="s">
        <v>152</v>
      </c>
      <c r="C644" s="1" t="s">
        <v>173</v>
      </c>
      <c r="D644" s="2" t="s">
        <v>174</v>
      </c>
      <c r="E644" s="3">
        <v>384000000</v>
      </c>
      <c r="F644" s="3">
        <v>0</v>
      </c>
      <c r="G644" s="3">
        <f t="shared" si="26"/>
        <v>384000000</v>
      </c>
    </row>
    <row r="645" spans="1:7" ht="22.5">
      <c r="A645" s="1" t="s">
        <v>159</v>
      </c>
      <c r="B645" s="2" t="s">
        <v>160</v>
      </c>
      <c r="C645" s="1" t="s">
        <v>173</v>
      </c>
      <c r="D645" s="2" t="s">
        <v>174</v>
      </c>
      <c r="E645" s="3">
        <v>304000000</v>
      </c>
      <c r="F645" s="3">
        <v>0</v>
      </c>
      <c r="G645" s="3">
        <f t="shared" si="26"/>
        <v>304000000</v>
      </c>
    </row>
    <row r="646" spans="1:7" ht="22.5">
      <c r="A646" s="1" t="s">
        <v>169</v>
      </c>
      <c r="B646" s="2" t="s">
        <v>170</v>
      </c>
      <c r="C646" s="1" t="s">
        <v>173</v>
      </c>
      <c r="D646" s="2" t="s">
        <v>174</v>
      </c>
      <c r="E646" s="3">
        <v>420000000</v>
      </c>
      <c r="F646" s="3">
        <v>0</v>
      </c>
      <c r="G646" s="3">
        <f t="shared" si="26"/>
        <v>420000000</v>
      </c>
    </row>
    <row r="647" spans="1:7" ht="22.5">
      <c r="A647" s="1" t="s">
        <v>111</v>
      </c>
      <c r="B647" s="2" t="s">
        <v>112</v>
      </c>
      <c r="C647" s="1" t="s">
        <v>82</v>
      </c>
      <c r="D647" s="2" t="s">
        <v>83</v>
      </c>
      <c r="E647" s="3">
        <v>49177755353</v>
      </c>
      <c r="F647" s="3">
        <v>64164567</v>
      </c>
      <c r="G647" s="3">
        <f t="shared" si="26"/>
        <v>49113590786</v>
      </c>
    </row>
    <row r="648" spans="1:7" ht="22.5">
      <c r="A648" s="1" t="s">
        <v>113</v>
      </c>
      <c r="B648" s="2" t="s">
        <v>114</v>
      </c>
      <c r="C648" s="1" t="s">
        <v>82</v>
      </c>
      <c r="D648" s="2" t="s">
        <v>83</v>
      </c>
      <c r="E648" s="3">
        <v>4788481138</v>
      </c>
      <c r="F648" s="3">
        <v>381654</v>
      </c>
      <c r="G648" s="3">
        <f t="shared" si="26"/>
        <v>4788099484</v>
      </c>
    </row>
    <row r="649" spans="1:7" ht="22.5">
      <c r="A649" s="1" t="s">
        <v>115</v>
      </c>
      <c r="B649" s="2" t="s">
        <v>116</v>
      </c>
      <c r="C649" s="1" t="s">
        <v>82</v>
      </c>
      <c r="D649" s="2" t="s">
        <v>83</v>
      </c>
      <c r="E649" s="3">
        <v>5265596680</v>
      </c>
      <c r="F649" s="3">
        <v>24112774</v>
      </c>
      <c r="G649" s="3">
        <f t="shared" si="26"/>
        <v>5241483906</v>
      </c>
    </row>
    <row r="650" spans="1:7" ht="22.5">
      <c r="A650" s="1" t="s">
        <v>117</v>
      </c>
      <c r="B650" s="2" t="s">
        <v>118</v>
      </c>
      <c r="C650" s="1" t="s">
        <v>82</v>
      </c>
      <c r="D650" s="2" t="s">
        <v>83</v>
      </c>
      <c r="E650" s="3">
        <v>3227264460</v>
      </c>
      <c r="F650" s="3">
        <v>36098997</v>
      </c>
      <c r="G650" s="3">
        <f t="shared" si="26"/>
        <v>3191165463</v>
      </c>
    </row>
    <row r="651" spans="1:7" ht="22.5">
      <c r="A651" s="1" t="s">
        <v>119</v>
      </c>
      <c r="B651" s="2" t="s">
        <v>120</v>
      </c>
      <c r="C651" s="1" t="s">
        <v>82</v>
      </c>
      <c r="D651" s="2" t="s">
        <v>83</v>
      </c>
      <c r="E651" s="3">
        <v>3916088253</v>
      </c>
      <c r="F651" s="3">
        <v>0</v>
      </c>
      <c r="G651" s="3">
        <f t="shared" si="26"/>
        <v>3916088253</v>
      </c>
    </row>
    <row r="652" spans="1:7" ht="22.5">
      <c r="A652" s="1" t="s">
        <v>121</v>
      </c>
      <c r="B652" s="2" t="s">
        <v>122</v>
      </c>
      <c r="C652" s="1" t="s">
        <v>82</v>
      </c>
      <c r="D652" s="2" t="s">
        <v>83</v>
      </c>
      <c r="E652" s="3">
        <v>6271459665</v>
      </c>
      <c r="F652" s="3">
        <v>58133645</v>
      </c>
      <c r="G652" s="3">
        <f t="shared" si="26"/>
        <v>6213326020</v>
      </c>
    </row>
    <row r="653" spans="1:7" ht="22.5">
      <c r="A653" s="1" t="s">
        <v>123</v>
      </c>
      <c r="B653" s="2" t="s">
        <v>124</v>
      </c>
      <c r="C653" s="1" t="s">
        <v>82</v>
      </c>
      <c r="D653" s="2" t="s">
        <v>83</v>
      </c>
      <c r="E653" s="3">
        <v>4406565656</v>
      </c>
      <c r="F653" s="3">
        <v>123157</v>
      </c>
      <c r="G653" s="3">
        <f t="shared" si="26"/>
        <v>4406442499</v>
      </c>
    </row>
    <row r="654" spans="1:7" ht="22.5">
      <c r="A654" s="1" t="s">
        <v>125</v>
      </c>
      <c r="B654" s="2" t="s">
        <v>126</v>
      </c>
      <c r="C654" s="1" t="s">
        <v>82</v>
      </c>
      <c r="D654" s="2" t="s">
        <v>83</v>
      </c>
      <c r="E654" s="3">
        <v>2462894422</v>
      </c>
      <c r="F654" s="3">
        <v>0</v>
      </c>
      <c r="G654" s="3">
        <f t="shared" si="26"/>
        <v>2462894422</v>
      </c>
    </row>
    <row r="655" spans="1:7" ht="22.5">
      <c r="A655" s="1" t="s">
        <v>127</v>
      </c>
      <c r="B655" s="2" t="s">
        <v>128</v>
      </c>
      <c r="C655" s="1" t="s">
        <v>82</v>
      </c>
      <c r="D655" s="2" t="s">
        <v>83</v>
      </c>
      <c r="E655" s="3">
        <v>6929937954</v>
      </c>
      <c r="F655" s="3">
        <v>47668368</v>
      </c>
      <c r="G655" s="3">
        <f t="shared" si="26"/>
        <v>6882269586</v>
      </c>
    </row>
    <row r="656" spans="1:7" ht="22.5">
      <c r="A656" s="1" t="s">
        <v>129</v>
      </c>
      <c r="B656" s="2" t="s">
        <v>130</v>
      </c>
      <c r="C656" s="1" t="s">
        <v>82</v>
      </c>
      <c r="D656" s="2" t="s">
        <v>83</v>
      </c>
      <c r="E656" s="3">
        <v>1371860232</v>
      </c>
      <c r="F656" s="3">
        <v>0</v>
      </c>
      <c r="G656" s="3">
        <f t="shared" si="26"/>
        <v>1371860232</v>
      </c>
    </row>
    <row r="657" spans="1:8" ht="22.5">
      <c r="A657" s="1" t="s">
        <v>131</v>
      </c>
      <c r="B657" s="2" t="s">
        <v>132</v>
      </c>
      <c r="C657" s="1" t="s">
        <v>82</v>
      </c>
      <c r="D657" s="2" t="s">
        <v>83</v>
      </c>
      <c r="E657" s="3">
        <v>1371860232</v>
      </c>
      <c r="F657" s="3">
        <v>0</v>
      </c>
      <c r="G657" s="3">
        <f t="shared" si="26"/>
        <v>1371860232</v>
      </c>
    </row>
    <row r="658" spans="1:8" ht="22.5">
      <c r="A658" s="1" t="s">
        <v>133</v>
      </c>
      <c r="B658" s="2" t="s">
        <v>134</v>
      </c>
      <c r="C658" s="1" t="s">
        <v>82</v>
      </c>
      <c r="D658" s="2" t="s">
        <v>83</v>
      </c>
      <c r="E658" s="3">
        <v>4301268485</v>
      </c>
      <c r="F658" s="3">
        <v>17379725</v>
      </c>
      <c r="G658" s="3">
        <f t="shared" si="26"/>
        <v>4283888760</v>
      </c>
    </row>
    <row r="659" spans="1:8" ht="22.5">
      <c r="A659" s="1" t="s">
        <v>135</v>
      </c>
      <c r="B659" s="2" t="s">
        <v>136</v>
      </c>
      <c r="C659" s="1" t="s">
        <v>82</v>
      </c>
      <c r="D659" s="2" t="s">
        <v>83</v>
      </c>
      <c r="E659" s="3">
        <v>4523794341</v>
      </c>
      <c r="F659" s="3">
        <v>6856178</v>
      </c>
      <c r="G659" s="3">
        <f t="shared" si="26"/>
        <v>4516938163</v>
      </c>
    </row>
    <row r="660" spans="1:8" ht="22.5">
      <c r="A660" s="1" t="s">
        <v>137</v>
      </c>
      <c r="B660" s="2" t="s">
        <v>138</v>
      </c>
      <c r="C660" s="1" t="s">
        <v>82</v>
      </c>
      <c r="D660" s="2" t="s">
        <v>83</v>
      </c>
      <c r="E660" s="3">
        <v>1821723143</v>
      </c>
      <c r="F660" s="3">
        <v>2961127</v>
      </c>
      <c r="G660" s="3">
        <f t="shared" si="26"/>
        <v>1818762016</v>
      </c>
    </row>
    <row r="661" spans="1:8" ht="22.5">
      <c r="A661" s="1" t="s">
        <v>139</v>
      </c>
      <c r="B661" s="2" t="s">
        <v>140</v>
      </c>
      <c r="C661" s="1" t="s">
        <v>82</v>
      </c>
      <c r="D661" s="2" t="s">
        <v>83</v>
      </c>
      <c r="E661" s="3">
        <v>4528963705</v>
      </c>
      <c r="F661" s="3">
        <v>1503770</v>
      </c>
      <c r="G661" s="3">
        <f t="shared" ref="G661:G725" si="28">E661-F661</f>
        <v>4527459935</v>
      </c>
    </row>
    <row r="662" spans="1:8" ht="22.5">
      <c r="A662" s="1" t="s">
        <v>161</v>
      </c>
      <c r="B662" s="2" t="s">
        <v>162</v>
      </c>
      <c r="C662" s="1" t="s">
        <v>82</v>
      </c>
      <c r="D662" s="2" t="s">
        <v>83</v>
      </c>
      <c r="E662" s="3">
        <v>5075144512</v>
      </c>
      <c r="F662" s="3">
        <v>24222198</v>
      </c>
      <c r="G662" s="3">
        <f t="shared" si="28"/>
        <v>5050922314</v>
      </c>
    </row>
    <row r="663" spans="1:8" ht="22.5">
      <c r="A663" s="1" t="s">
        <v>141</v>
      </c>
      <c r="B663" s="2" t="s">
        <v>142</v>
      </c>
      <c r="C663" s="1" t="s">
        <v>82</v>
      </c>
      <c r="D663" s="2" t="s">
        <v>83</v>
      </c>
      <c r="E663" s="3">
        <v>1565805398</v>
      </c>
      <c r="F663" s="3">
        <v>0</v>
      </c>
      <c r="G663" s="3">
        <f t="shared" si="28"/>
        <v>1565805398</v>
      </c>
    </row>
    <row r="664" spans="1:8" ht="22.5">
      <c r="A664" s="1" t="s">
        <v>143</v>
      </c>
      <c r="B664" s="2" t="s">
        <v>144</v>
      </c>
      <c r="C664" s="1" t="s">
        <v>82</v>
      </c>
      <c r="D664" s="2" t="s">
        <v>83</v>
      </c>
      <c r="E664" s="3">
        <v>3484050001</v>
      </c>
      <c r="F664" s="3">
        <v>1497596</v>
      </c>
      <c r="G664" s="3">
        <f t="shared" si="28"/>
        <v>3482552405</v>
      </c>
    </row>
    <row r="665" spans="1:8" ht="22.5">
      <c r="A665" s="1" t="s">
        <v>147</v>
      </c>
      <c r="B665" s="2" t="s">
        <v>148</v>
      </c>
      <c r="C665" s="1" t="s">
        <v>82</v>
      </c>
      <c r="D665" s="2" t="s">
        <v>83</v>
      </c>
      <c r="E665" s="3">
        <v>2592580168</v>
      </c>
      <c r="F665" s="3">
        <v>0</v>
      </c>
      <c r="G665" s="3">
        <f t="shared" si="28"/>
        <v>2592580168</v>
      </c>
    </row>
    <row r="666" spans="1:8" ht="22.5">
      <c r="A666" s="1" t="s">
        <v>149</v>
      </c>
      <c r="B666" s="2" t="s">
        <v>150</v>
      </c>
      <c r="C666" s="1" t="s">
        <v>82</v>
      </c>
      <c r="D666" s="2" t="s">
        <v>83</v>
      </c>
      <c r="E666" s="3">
        <v>4534583916</v>
      </c>
      <c r="F666" s="3">
        <v>8117416</v>
      </c>
      <c r="G666" s="3">
        <f t="shared" si="28"/>
        <v>4526466500</v>
      </c>
    </row>
    <row r="667" spans="1:8" ht="22.5">
      <c r="A667" s="1" t="s">
        <v>151</v>
      </c>
      <c r="B667" s="2" t="s">
        <v>152</v>
      </c>
      <c r="C667" s="1" t="s">
        <v>82</v>
      </c>
      <c r="D667" s="2" t="s">
        <v>83</v>
      </c>
      <c r="E667" s="3">
        <v>5704289547</v>
      </c>
      <c r="F667" s="3">
        <v>40067794</v>
      </c>
      <c r="G667" s="3">
        <f t="shared" si="28"/>
        <v>5664221753</v>
      </c>
    </row>
    <row r="668" spans="1:8" ht="22.5">
      <c r="A668" s="1" t="s">
        <v>153</v>
      </c>
      <c r="B668" s="2" t="s">
        <v>154</v>
      </c>
      <c r="C668" s="1" t="s">
        <v>82</v>
      </c>
      <c r="D668" s="2" t="s">
        <v>83</v>
      </c>
      <c r="E668" s="3">
        <v>3645728257</v>
      </c>
      <c r="F668" s="3">
        <v>20583962</v>
      </c>
      <c r="G668" s="3">
        <f t="shared" si="28"/>
        <v>3625144295</v>
      </c>
    </row>
    <row r="669" spans="1:8" ht="22.5">
      <c r="A669" s="1" t="s">
        <v>155</v>
      </c>
      <c r="B669" s="2" t="s">
        <v>156</v>
      </c>
      <c r="C669" s="1" t="s">
        <v>82</v>
      </c>
      <c r="D669" s="2" t="s">
        <v>83</v>
      </c>
      <c r="E669" s="3">
        <v>3058343675</v>
      </c>
      <c r="F669" s="3">
        <v>0</v>
      </c>
      <c r="G669" s="3">
        <f t="shared" si="28"/>
        <v>3058343675</v>
      </c>
    </row>
    <row r="670" spans="1:8" ht="22.5">
      <c r="A670" s="1" t="s">
        <v>157</v>
      </c>
      <c r="B670" s="2" t="s">
        <v>158</v>
      </c>
      <c r="C670" s="1" t="s">
        <v>82</v>
      </c>
      <c r="D670" s="2" t="s">
        <v>83</v>
      </c>
      <c r="E670" s="3">
        <v>451360759</v>
      </c>
      <c r="F670" s="3">
        <v>0</v>
      </c>
      <c r="G670" s="3">
        <f t="shared" si="28"/>
        <v>451360759</v>
      </c>
    </row>
    <row r="671" spans="1:8" ht="22.5">
      <c r="A671" s="1" t="s">
        <v>159</v>
      </c>
      <c r="B671" s="2" t="s">
        <v>160</v>
      </c>
      <c r="C671" s="1" t="s">
        <v>82</v>
      </c>
      <c r="D671" s="2" t="s">
        <v>83</v>
      </c>
      <c r="E671" s="3">
        <v>920499473</v>
      </c>
      <c r="F671" s="3">
        <v>0</v>
      </c>
      <c r="G671" s="3">
        <f t="shared" si="28"/>
        <v>920499473</v>
      </c>
    </row>
    <row r="672" spans="1:8" ht="22.5">
      <c r="A672" s="1" t="s">
        <v>169</v>
      </c>
      <c r="B672" s="2" t="s">
        <v>170</v>
      </c>
      <c r="C672" s="1" t="s">
        <v>82</v>
      </c>
      <c r="D672" s="2" t="s">
        <v>83</v>
      </c>
      <c r="E672" s="3">
        <v>2619512911</v>
      </c>
      <c r="F672" s="3">
        <v>25817759</v>
      </c>
      <c r="G672" s="3">
        <f t="shared" si="28"/>
        <v>2593695152</v>
      </c>
      <c r="H672" s="2" t="s">
        <v>254</v>
      </c>
    </row>
    <row r="673" spans="1:8" s="9" customFormat="1" ht="22.5">
      <c r="A673" s="28"/>
      <c r="B673" s="29"/>
      <c r="C673" s="28"/>
      <c r="D673" s="29"/>
      <c r="E673" s="30">
        <f>SUM(E622:E672)</f>
        <v>148905986777</v>
      </c>
      <c r="F673" s="30">
        <f t="shared" ref="F673:G673" si="29">SUM(F622:F672)</f>
        <v>379690687</v>
      </c>
      <c r="G673" s="30">
        <f t="shared" si="29"/>
        <v>148526296090</v>
      </c>
      <c r="H673" s="30">
        <f>G673</f>
        <v>148526296090</v>
      </c>
    </row>
    <row r="674" spans="1:8" ht="22.5">
      <c r="A674" s="1" t="s">
        <v>111</v>
      </c>
      <c r="B674" s="2" t="s">
        <v>112</v>
      </c>
      <c r="C674" s="1" t="s">
        <v>86</v>
      </c>
      <c r="D674" s="2" t="s">
        <v>87</v>
      </c>
      <c r="E674" s="3">
        <v>346231433</v>
      </c>
      <c r="F674" s="3">
        <v>0</v>
      </c>
      <c r="G674" s="3">
        <f t="shared" si="28"/>
        <v>346231433</v>
      </c>
    </row>
    <row r="675" spans="1:8" ht="22.5">
      <c r="A675" s="1" t="s">
        <v>113</v>
      </c>
      <c r="B675" s="2" t="s">
        <v>114</v>
      </c>
      <c r="C675" s="1" t="s">
        <v>86</v>
      </c>
      <c r="D675" s="2" t="s">
        <v>87</v>
      </c>
      <c r="E675" s="3">
        <v>276087790</v>
      </c>
      <c r="F675" s="3">
        <v>0</v>
      </c>
      <c r="G675" s="3">
        <f t="shared" si="28"/>
        <v>276087790</v>
      </c>
    </row>
    <row r="676" spans="1:8" ht="22.5">
      <c r="A676" s="1" t="s">
        <v>115</v>
      </c>
      <c r="B676" s="2" t="s">
        <v>116</v>
      </c>
      <c r="C676" s="1" t="s">
        <v>86</v>
      </c>
      <c r="D676" s="2" t="s">
        <v>87</v>
      </c>
      <c r="E676" s="3">
        <v>154120224</v>
      </c>
      <c r="F676" s="3">
        <v>0</v>
      </c>
      <c r="G676" s="3">
        <f t="shared" si="28"/>
        <v>154120224</v>
      </c>
    </row>
    <row r="677" spans="1:8" ht="22.5">
      <c r="A677" s="1" t="s">
        <v>117</v>
      </c>
      <c r="B677" s="2" t="s">
        <v>118</v>
      </c>
      <c r="C677" s="1" t="s">
        <v>86</v>
      </c>
      <c r="D677" s="2" t="s">
        <v>87</v>
      </c>
      <c r="E677" s="3">
        <v>214169184</v>
      </c>
      <c r="F677" s="3">
        <v>0</v>
      </c>
      <c r="G677" s="3">
        <f t="shared" si="28"/>
        <v>214169184</v>
      </c>
    </row>
    <row r="678" spans="1:8" ht="22.5">
      <c r="A678" s="1" t="s">
        <v>119</v>
      </c>
      <c r="B678" s="2" t="s">
        <v>120</v>
      </c>
      <c r="C678" s="1" t="s">
        <v>86</v>
      </c>
      <c r="D678" s="2" t="s">
        <v>87</v>
      </c>
      <c r="E678" s="3">
        <v>197547508</v>
      </c>
      <c r="F678" s="3">
        <v>0</v>
      </c>
      <c r="G678" s="3">
        <f t="shared" si="28"/>
        <v>197547508</v>
      </c>
    </row>
    <row r="679" spans="1:8" ht="22.5">
      <c r="A679" s="1" t="s">
        <v>121</v>
      </c>
      <c r="B679" s="2" t="s">
        <v>122</v>
      </c>
      <c r="C679" s="1" t="s">
        <v>86</v>
      </c>
      <c r="D679" s="2" t="s">
        <v>87</v>
      </c>
      <c r="E679" s="3">
        <v>68410390</v>
      </c>
      <c r="F679" s="3">
        <v>0</v>
      </c>
      <c r="G679" s="3">
        <f t="shared" si="28"/>
        <v>68410390</v>
      </c>
    </row>
    <row r="680" spans="1:8" ht="22.5">
      <c r="A680" s="1" t="s">
        <v>123</v>
      </c>
      <c r="B680" s="2" t="s">
        <v>124</v>
      </c>
      <c r="C680" s="1" t="s">
        <v>86</v>
      </c>
      <c r="D680" s="2" t="s">
        <v>87</v>
      </c>
      <c r="E680" s="3">
        <v>414401897</v>
      </c>
      <c r="F680" s="3">
        <v>0</v>
      </c>
      <c r="G680" s="3">
        <f t="shared" si="28"/>
        <v>414401897</v>
      </c>
    </row>
    <row r="681" spans="1:8" ht="22.5">
      <c r="A681" s="1" t="s">
        <v>125</v>
      </c>
      <c r="B681" s="2" t="s">
        <v>126</v>
      </c>
      <c r="C681" s="1" t="s">
        <v>86</v>
      </c>
      <c r="D681" s="2" t="s">
        <v>87</v>
      </c>
      <c r="E681" s="3">
        <v>139303713</v>
      </c>
      <c r="F681" s="3">
        <v>0</v>
      </c>
      <c r="G681" s="3">
        <f t="shared" si="28"/>
        <v>139303713</v>
      </c>
    </row>
    <row r="682" spans="1:8" ht="22.5">
      <c r="A682" s="1" t="s">
        <v>127</v>
      </c>
      <c r="B682" s="2" t="s">
        <v>128</v>
      </c>
      <c r="C682" s="1" t="s">
        <v>86</v>
      </c>
      <c r="D682" s="2" t="s">
        <v>87</v>
      </c>
      <c r="E682" s="3">
        <v>115510849</v>
      </c>
      <c r="F682" s="3">
        <v>0</v>
      </c>
      <c r="G682" s="3">
        <f t="shared" si="28"/>
        <v>115510849</v>
      </c>
    </row>
    <row r="683" spans="1:8" ht="22.5">
      <c r="A683" s="1" t="s">
        <v>129</v>
      </c>
      <c r="B683" s="2" t="s">
        <v>130</v>
      </c>
      <c r="C683" s="1" t="s">
        <v>86</v>
      </c>
      <c r="D683" s="2" t="s">
        <v>87</v>
      </c>
      <c r="E683" s="3">
        <v>16603165</v>
      </c>
      <c r="F683" s="3">
        <v>0</v>
      </c>
      <c r="G683" s="3">
        <f t="shared" si="28"/>
        <v>16603165</v>
      </c>
    </row>
    <row r="684" spans="1:8" ht="22.5">
      <c r="A684" s="1" t="s">
        <v>131</v>
      </c>
      <c r="B684" s="2" t="s">
        <v>132</v>
      </c>
      <c r="C684" s="1" t="s">
        <v>86</v>
      </c>
      <c r="D684" s="2" t="s">
        <v>87</v>
      </c>
      <c r="E684" s="3">
        <v>208870117</v>
      </c>
      <c r="F684" s="3">
        <v>0</v>
      </c>
      <c r="G684" s="3">
        <f t="shared" si="28"/>
        <v>208870117</v>
      </c>
    </row>
    <row r="685" spans="1:8" ht="22.5">
      <c r="A685" s="1" t="s">
        <v>133</v>
      </c>
      <c r="B685" s="2" t="s">
        <v>134</v>
      </c>
      <c r="C685" s="1" t="s">
        <v>86</v>
      </c>
      <c r="D685" s="2" t="s">
        <v>87</v>
      </c>
      <c r="E685" s="3">
        <v>49772165</v>
      </c>
      <c r="F685" s="3">
        <v>0</v>
      </c>
      <c r="G685" s="3">
        <f t="shared" si="28"/>
        <v>49772165</v>
      </c>
    </row>
    <row r="686" spans="1:8" ht="22.5">
      <c r="A686" s="1" t="s">
        <v>135</v>
      </c>
      <c r="B686" s="2" t="s">
        <v>136</v>
      </c>
      <c r="C686" s="1" t="s">
        <v>86</v>
      </c>
      <c r="D686" s="2" t="s">
        <v>87</v>
      </c>
      <c r="E686" s="3">
        <v>16278756</v>
      </c>
      <c r="F686" s="3">
        <v>0</v>
      </c>
      <c r="G686" s="3">
        <f t="shared" si="28"/>
        <v>16278756</v>
      </c>
    </row>
    <row r="687" spans="1:8" ht="22.5">
      <c r="A687" s="1" t="s">
        <v>137</v>
      </c>
      <c r="B687" s="2" t="s">
        <v>138</v>
      </c>
      <c r="C687" s="1" t="s">
        <v>86</v>
      </c>
      <c r="D687" s="2" t="s">
        <v>87</v>
      </c>
      <c r="E687" s="3">
        <v>69039735</v>
      </c>
      <c r="F687" s="3">
        <v>0</v>
      </c>
      <c r="G687" s="3">
        <f t="shared" si="28"/>
        <v>69039735</v>
      </c>
    </row>
    <row r="688" spans="1:8" ht="22.5">
      <c r="A688" s="1" t="s">
        <v>139</v>
      </c>
      <c r="B688" s="2" t="s">
        <v>140</v>
      </c>
      <c r="C688" s="1" t="s">
        <v>86</v>
      </c>
      <c r="D688" s="2" t="s">
        <v>87</v>
      </c>
      <c r="E688" s="3">
        <v>91251362</v>
      </c>
      <c r="F688" s="3">
        <v>0</v>
      </c>
      <c r="G688" s="3">
        <f t="shared" si="28"/>
        <v>91251362</v>
      </c>
    </row>
    <row r="689" spans="1:7" ht="22.5">
      <c r="A689" s="1" t="s">
        <v>161</v>
      </c>
      <c r="B689" s="2" t="s">
        <v>162</v>
      </c>
      <c r="C689" s="1" t="s">
        <v>86</v>
      </c>
      <c r="D689" s="2" t="s">
        <v>87</v>
      </c>
      <c r="E689" s="3">
        <v>44750072</v>
      </c>
      <c r="F689" s="3">
        <v>0</v>
      </c>
      <c r="G689" s="3">
        <f t="shared" si="28"/>
        <v>44750072</v>
      </c>
    </row>
    <row r="690" spans="1:7" ht="22.5">
      <c r="A690" s="1" t="s">
        <v>141</v>
      </c>
      <c r="B690" s="2" t="s">
        <v>142</v>
      </c>
      <c r="C690" s="1" t="s">
        <v>86</v>
      </c>
      <c r="D690" s="2" t="s">
        <v>87</v>
      </c>
      <c r="E690" s="3">
        <v>22827885</v>
      </c>
      <c r="F690" s="3">
        <v>0</v>
      </c>
      <c r="G690" s="3">
        <f t="shared" si="28"/>
        <v>22827885</v>
      </c>
    </row>
    <row r="691" spans="1:7" ht="22.5">
      <c r="A691" s="1" t="s">
        <v>143</v>
      </c>
      <c r="B691" s="2" t="s">
        <v>144</v>
      </c>
      <c r="C691" s="1" t="s">
        <v>86</v>
      </c>
      <c r="D691" s="2" t="s">
        <v>87</v>
      </c>
      <c r="E691" s="3">
        <v>42809950</v>
      </c>
      <c r="F691" s="3">
        <v>0</v>
      </c>
      <c r="G691" s="3">
        <f t="shared" si="28"/>
        <v>42809950</v>
      </c>
    </row>
    <row r="692" spans="1:7" ht="22.5">
      <c r="A692" s="1" t="s">
        <v>145</v>
      </c>
      <c r="B692" s="2" t="s">
        <v>146</v>
      </c>
      <c r="C692" s="1" t="s">
        <v>86</v>
      </c>
      <c r="D692" s="2" t="s">
        <v>87</v>
      </c>
      <c r="E692" s="3">
        <v>124732258</v>
      </c>
      <c r="F692" s="3">
        <v>0</v>
      </c>
      <c r="G692" s="3">
        <f t="shared" si="28"/>
        <v>124732258</v>
      </c>
    </row>
    <row r="693" spans="1:7" ht="22.5">
      <c r="A693" s="1" t="s">
        <v>147</v>
      </c>
      <c r="B693" s="2" t="s">
        <v>148</v>
      </c>
      <c r="C693" s="1" t="s">
        <v>86</v>
      </c>
      <c r="D693" s="2" t="s">
        <v>87</v>
      </c>
      <c r="E693" s="3">
        <v>34674915</v>
      </c>
      <c r="F693" s="3">
        <v>0</v>
      </c>
      <c r="G693" s="3">
        <f t="shared" si="28"/>
        <v>34674915</v>
      </c>
    </row>
    <row r="694" spans="1:7" ht="22.5">
      <c r="A694" s="1" t="s">
        <v>149</v>
      </c>
      <c r="B694" s="2" t="s">
        <v>150</v>
      </c>
      <c r="C694" s="1" t="s">
        <v>86</v>
      </c>
      <c r="D694" s="2" t="s">
        <v>87</v>
      </c>
      <c r="E694" s="3">
        <v>14262595</v>
      </c>
      <c r="F694" s="3">
        <v>0</v>
      </c>
      <c r="G694" s="3">
        <f t="shared" si="28"/>
        <v>14262595</v>
      </c>
    </row>
    <row r="695" spans="1:7" ht="22.5">
      <c r="A695" s="1" t="s">
        <v>151</v>
      </c>
      <c r="B695" s="2" t="s">
        <v>152</v>
      </c>
      <c r="C695" s="1" t="s">
        <v>86</v>
      </c>
      <c r="D695" s="2" t="s">
        <v>87</v>
      </c>
      <c r="E695" s="3">
        <v>207142585</v>
      </c>
      <c r="F695" s="3">
        <v>0</v>
      </c>
      <c r="G695" s="3">
        <f t="shared" si="28"/>
        <v>207142585</v>
      </c>
    </row>
    <row r="696" spans="1:7" ht="22.5">
      <c r="A696" s="1" t="s">
        <v>153</v>
      </c>
      <c r="B696" s="2" t="s">
        <v>154</v>
      </c>
      <c r="C696" s="1" t="s">
        <v>86</v>
      </c>
      <c r="D696" s="2" t="s">
        <v>87</v>
      </c>
      <c r="E696" s="3">
        <v>82241255</v>
      </c>
      <c r="F696" s="3">
        <v>0</v>
      </c>
      <c r="G696" s="3">
        <f t="shared" si="28"/>
        <v>82241255</v>
      </c>
    </row>
    <row r="697" spans="1:7" ht="22.5">
      <c r="A697" s="1" t="s">
        <v>155</v>
      </c>
      <c r="B697" s="2" t="s">
        <v>156</v>
      </c>
      <c r="C697" s="1" t="s">
        <v>86</v>
      </c>
      <c r="D697" s="2" t="s">
        <v>87</v>
      </c>
      <c r="E697" s="3">
        <v>77994766</v>
      </c>
      <c r="F697" s="3">
        <v>0</v>
      </c>
      <c r="G697" s="3">
        <f t="shared" si="28"/>
        <v>77994766</v>
      </c>
    </row>
    <row r="698" spans="1:7" ht="22.5">
      <c r="A698" s="1" t="s">
        <v>157</v>
      </c>
      <c r="B698" s="2" t="s">
        <v>158</v>
      </c>
      <c r="C698" s="1" t="s">
        <v>86</v>
      </c>
      <c r="D698" s="2" t="s">
        <v>87</v>
      </c>
      <c r="E698" s="3">
        <v>7835463</v>
      </c>
      <c r="F698" s="3">
        <v>0</v>
      </c>
      <c r="G698" s="3">
        <f t="shared" si="28"/>
        <v>7835463</v>
      </c>
    </row>
    <row r="699" spans="1:7" ht="22.5">
      <c r="A699" s="1" t="s">
        <v>159</v>
      </c>
      <c r="B699" s="2" t="s">
        <v>160</v>
      </c>
      <c r="C699" s="1" t="s">
        <v>86</v>
      </c>
      <c r="D699" s="2" t="s">
        <v>87</v>
      </c>
      <c r="E699" s="3">
        <v>29669032</v>
      </c>
      <c r="F699" s="3">
        <v>0</v>
      </c>
      <c r="G699" s="3">
        <f t="shared" si="28"/>
        <v>29669032</v>
      </c>
    </row>
    <row r="700" spans="1:7" ht="22.5">
      <c r="A700" s="1" t="s">
        <v>169</v>
      </c>
      <c r="B700" s="2" t="s">
        <v>170</v>
      </c>
      <c r="C700" s="1" t="s">
        <v>86</v>
      </c>
      <c r="D700" s="2" t="s">
        <v>87</v>
      </c>
      <c r="E700" s="3">
        <v>13854536</v>
      </c>
      <c r="F700" s="3">
        <v>0</v>
      </c>
      <c r="G700" s="3">
        <f t="shared" si="28"/>
        <v>13854536</v>
      </c>
    </row>
    <row r="701" spans="1:7" ht="22.5">
      <c r="A701" s="1" t="s">
        <v>111</v>
      </c>
      <c r="B701" s="2" t="s">
        <v>112</v>
      </c>
      <c r="C701" s="1" t="s">
        <v>88</v>
      </c>
      <c r="D701" s="2" t="s">
        <v>89</v>
      </c>
      <c r="E701" s="3">
        <v>287132755</v>
      </c>
      <c r="F701" s="3">
        <v>0</v>
      </c>
      <c r="G701" s="3">
        <f t="shared" si="28"/>
        <v>287132755</v>
      </c>
    </row>
    <row r="702" spans="1:7" ht="22.5">
      <c r="A702" s="1" t="s">
        <v>113</v>
      </c>
      <c r="B702" s="2" t="s">
        <v>114</v>
      </c>
      <c r="C702" s="1" t="s">
        <v>88</v>
      </c>
      <c r="D702" s="2" t="s">
        <v>89</v>
      </c>
      <c r="E702" s="3">
        <v>154870029</v>
      </c>
      <c r="F702" s="3">
        <v>0</v>
      </c>
      <c r="G702" s="3">
        <f t="shared" si="28"/>
        <v>154870029</v>
      </c>
    </row>
    <row r="703" spans="1:7" ht="22.5">
      <c r="A703" s="1" t="s">
        <v>115</v>
      </c>
      <c r="B703" s="2" t="s">
        <v>116</v>
      </c>
      <c r="C703" s="1" t="s">
        <v>88</v>
      </c>
      <c r="D703" s="2" t="s">
        <v>89</v>
      </c>
      <c r="E703" s="3">
        <v>2291367244</v>
      </c>
      <c r="F703" s="3">
        <v>0</v>
      </c>
      <c r="G703" s="3">
        <f t="shared" si="28"/>
        <v>2291367244</v>
      </c>
    </row>
    <row r="704" spans="1:7" ht="22.5">
      <c r="A704" s="1" t="s">
        <v>117</v>
      </c>
      <c r="B704" s="2" t="s">
        <v>118</v>
      </c>
      <c r="C704" s="1" t="s">
        <v>88</v>
      </c>
      <c r="D704" s="2" t="s">
        <v>89</v>
      </c>
      <c r="E704" s="3">
        <v>220550645</v>
      </c>
      <c r="F704" s="3">
        <v>0</v>
      </c>
      <c r="G704" s="3">
        <f t="shared" si="28"/>
        <v>220550645</v>
      </c>
    </row>
    <row r="705" spans="1:7" ht="22.5">
      <c r="A705" s="1" t="s">
        <v>119</v>
      </c>
      <c r="B705" s="2" t="s">
        <v>120</v>
      </c>
      <c r="C705" s="1" t="s">
        <v>88</v>
      </c>
      <c r="D705" s="2" t="s">
        <v>89</v>
      </c>
      <c r="E705" s="3">
        <v>302986367</v>
      </c>
      <c r="F705" s="3">
        <v>0</v>
      </c>
      <c r="G705" s="3">
        <f t="shared" si="28"/>
        <v>302986367</v>
      </c>
    </row>
    <row r="706" spans="1:7" ht="22.5">
      <c r="A706" s="1" t="s">
        <v>121</v>
      </c>
      <c r="B706" s="2" t="s">
        <v>122</v>
      </c>
      <c r="C706" s="1" t="s">
        <v>88</v>
      </c>
      <c r="D706" s="2" t="s">
        <v>89</v>
      </c>
      <c r="E706" s="3">
        <v>119630237</v>
      </c>
      <c r="F706" s="3">
        <v>0</v>
      </c>
      <c r="G706" s="3">
        <f t="shared" si="28"/>
        <v>119630237</v>
      </c>
    </row>
    <row r="707" spans="1:7" ht="22.5">
      <c r="A707" s="1" t="s">
        <v>123</v>
      </c>
      <c r="B707" s="2" t="s">
        <v>124</v>
      </c>
      <c r="C707" s="1" t="s">
        <v>88</v>
      </c>
      <c r="D707" s="2" t="s">
        <v>89</v>
      </c>
      <c r="E707" s="3">
        <v>214993262</v>
      </c>
      <c r="F707" s="3">
        <v>0</v>
      </c>
      <c r="G707" s="3">
        <f t="shared" si="28"/>
        <v>214993262</v>
      </c>
    </row>
    <row r="708" spans="1:7" ht="22.5">
      <c r="A708" s="1" t="s">
        <v>125</v>
      </c>
      <c r="B708" s="2" t="s">
        <v>126</v>
      </c>
      <c r="C708" s="1" t="s">
        <v>88</v>
      </c>
      <c r="D708" s="2" t="s">
        <v>89</v>
      </c>
      <c r="E708" s="3">
        <v>247596032</v>
      </c>
      <c r="F708" s="3">
        <v>0</v>
      </c>
      <c r="G708" s="3">
        <f t="shared" si="28"/>
        <v>247596032</v>
      </c>
    </row>
    <row r="709" spans="1:7" ht="22.5">
      <c r="A709" s="1" t="s">
        <v>127</v>
      </c>
      <c r="B709" s="2" t="s">
        <v>128</v>
      </c>
      <c r="C709" s="1" t="s">
        <v>88</v>
      </c>
      <c r="D709" s="2" t="s">
        <v>89</v>
      </c>
      <c r="E709" s="3">
        <v>131152629</v>
      </c>
      <c r="F709" s="3">
        <v>0</v>
      </c>
      <c r="G709" s="3">
        <f t="shared" si="28"/>
        <v>131152629</v>
      </c>
    </row>
    <row r="710" spans="1:7" ht="22.5">
      <c r="A710" s="1" t="s">
        <v>129</v>
      </c>
      <c r="B710" s="2" t="s">
        <v>130</v>
      </c>
      <c r="C710" s="1" t="s">
        <v>88</v>
      </c>
      <c r="D710" s="2" t="s">
        <v>89</v>
      </c>
      <c r="E710" s="3">
        <v>92814800</v>
      </c>
      <c r="F710" s="3">
        <v>0</v>
      </c>
      <c r="G710" s="3">
        <f t="shared" si="28"/>
        <v>92814800</v>
      </c>
    </row>
    <row r="711" spans="1:7" ht="22.5">
      <c r="A711" s="1" t="s">
        <v>131</v>
      </c>
      <c r="B711" s="2" t="s">
        <v>132</v>
      </c>
      <c r="C711" s="1" t="s">
        <v>88</v>
      </c>
      <c r="D711" s="2" t="s">
        <v>89</v>
      </c>
      <c r="E711" s="3">
        <v>396084248</v>
      </c>
      <c r="F711" s="3">
        <v>0</v>
      </c>
      <c r="G711" s="3">
        <f t="shared" si="28"/>
        <v>396084248</v>
      </c>
    </row>
    <row r="712" spans="1:7" ht="22.5">
      <c r="A712" s="1" t="s">
        <v>133</v>
      </c>
      <c r="B712" s="2" t="s">
        <v>134</v>
      </c>
      <c r="C712" s="1" t="s">
        <v>88</v>
      </c>
      <c r="D712" s="2" t="s">
        <v>89</v>
      </c>
      <c r="E712" s="3">
        <v>125198970</v>
      </c>
      <c r="F712" s="3">
        <v>0</v>
      </c>
      <c r="G712" s="3">
        <f t="shared" si="28"/>
        <v>125198970</v>
      </c>
    </row>
    <row r="713" spans="1:7" ht="22.5">
      <c r="A713" s="1" t="s">
        <v>135</v>
      </c>
      <c r="B713" s="2" t="s">
        <v>136</v>
      </c>
      <c r="C713" s="1" t="s">
        <v>88</v>
      </c>
      <c r="D713" s="2" t="s">
        <v>89</v>
      </c>
      <c r="E713" s="3">
        <v>640367396</v>
      </c>
      <c r="F713" s="3">
        <v>0</v>
      </c>
      <c r="G713" s="3">
        <f t="shared" si="28"/>
        <v>640367396</v>
      </c>
    </row>
    <row r="714" spans="1:7" ht="22.5">
      <c r="A714" s="1" t="s">
        <v>137</v>
      </c>
      <c r="B714" s="2" t="s">
        <v>138</v>
      </c>
      <c r="C714" s="1" t="s">
        <v>88</v>
      </c>
      <c r="D714" s="2" t="s">
        <v>89</v>
      </c>
      <c r="E714" s="3">
        <v>68666586</v>
      </c>
      <c r="F714" s="3">
        <v>0</v>
      </c>
      <c r="G714" s="3">
        <f t="shared" si="28"/>
        <v>68666586</v>
      </c>
    </row>
    <row r="715" spans="1:7" ht="22.5">
      <c r="A715" s="1" t="s">
        <v>139</v>
      </c>
      <c r="B715" s="2" t="s">
        <v>140</v>
      </c>
      <c r="C715" s="1" t="s">
        <v>88</v>
      </c>
      <c r="D715" s="2" t="s">
        <v>89</v>
      </c>
      <c r="E715" s="3">
        <v>106272008</v>
      </c>
      <c r="F715" s="3">
        <v>0</v>
      </c>
      <c r="G715" s="3">
        <f t="shared" si="28"/>
        <v>106272008</v>
      </c>
    </row>
    <row r="716" spans="1:7" ht="22.5">
      <c r="A716" s="1" t="s">
        <v>161</v>
      </c>
      <c r="B716" s="2" t="s">
        <v>162</v>
      </c>
      <c r="C716" s="1" t="s">
        <v>88</v>
      </c>
      <c r="D716" s="2" t="s">
        <v>89</v>
      </c>
      <c r="E716" s="3">
        <v>49978593</v>
      </c>
      <c r="F716" s="3">
        <v>0</v>
      </c>
      <c r="G716" s="3">
        <f t="shared" si="28"/>
        <v>49978593</v>
      </c>
    </row>
    <row r="717" spans="1:7" ht="22.5">
      <c r="A717" s="1" t="s">
        <v>141</v>
      </c>
      <c r="B717" s="2" t="s">
        <v>142</v>
      </c>
      <c r="C717" s="1" t="s">
        <v>88</v>
      </c>
      <c r="D717" s="2" t="s">
        <v>89</v>
      </c>
      <c r="E717" s="3">
        <v>27215333</v>
      </c>
      <c r="F717" s="3">
        <v>0</v>
      </c>
      <c r="G717" s="3">
        <f t="shared" si="28"/>
        <v>27215333</v>
      </c>
    </row>
    <row r="718" spans="1:7" ht="22.5">
      <c r="A718" s="1" t="s">
        <v>143</v>
      </c>
      <c r="B718" s="2" t="s">
        <v>144</v>
      </c>
      <c r="C718" s="1" t="s">
        <v>88</v>
      </c>
      <c r="D718" s="2" t="s">
        <v>89</v>
      </c>
      <c r="E718" s="3">
        <v>83567378</v>
      </c>
      <c r="F718" s="3">
        <v>0</v>
      </c>
      <c r="G718" s="3">
        <f t="shared" si="28"/>
        <v>83567378</v>
      </c>
    </row>
    <row r="719" spans="1:7" ht="22.5">
      <c r="A719" s="1" t="s">
        <v>145</v>
      </c>
      <c r="B719" s="2" t="s">
        <v>146</v>
      </c>
      <c r="C719" s="1" t="s">
        <v>88</v>
      </c>
      <c r="D719" s="2" t="s">
        <v>89</v>
      </c>
      <c r="E719" s="3">
        <v>35202806</v>
      </c>
      <c r="F719" s="3">
        <v>0</v>
      </c>
      <c r="G719" s="3">
        <f t="shared" si="28"/>
        <v>35202806</v>
      </c>
    </row>
    <row r="720" spans="1:7" ht="22.5">
      <c r="A720" s="1" t="s">
        <v>147</v>
      </c>
      <c r="B720" s="2" t="s">
        <v>148</v>
      </c>
      <c r="C720" s="1" t="s">
        <v>88</v>
      </c>
      <c r="D720" s="2" t="s">
        <v>89</v>
      </c>
      <c r="E720" s="3">
        <v>112603938</v>
      </c>
      <c r="F720" s="3">
        <v>0</v>
      </c>
      <c r="G720" s="3">
        <f t="shared" si="28"/>
        <v>112603938</v>
      </c>
    </row>
    <row r="721" spans="1:7" ht="22.5">
      <c r="A721" s="1" t="s">
        <v>149</v>
      </c>
      <c r="B721" s="2" t="s">
        <v>150</v>
      </c>
      <c r="C721" s="1" t="s">
        <v>88</v>
      </c>
      <c r="D721" s="2" t="s">
        <v>89</v>
      </c>
      <c r="E721" s="3">
        <v>216175033</v>
      </c>
      <c r="F721" s="3">
        <v>0</v>
      </c>
      <c r="G721" s="3">
        <f t="shared" si="28"/>
        <v>216175033</v>
      </c>
    </row>
    <row r="722" spans="1:7" ht="22.5">
      <c r="A722" s="1" t="s">
        <v>151</v>
      </c>
      <c r="B722" s="2" t="s">
        <v>152</v>
      </c>
      <c r="C722" s="1" t="s">
        <v>88</v>
      </c>
      <c r="D722" s="2" t="s">
        <v>89</v>
      </c>
      <c r="E722" s="3">
        <v>250773568</v>
      </c>
      <c r="F722" s="3">
        <v>0</v>
      </c>
      <c r="G722" s="3">
        <f t="shared" si="28"/>
        <v>250773568</v>
      </c>
    </row>
    <row r="723" spans="1:7" ht="22.5">
      <c r="A723" s="1" t="s">
        <v>153</v>
      </c>
      <c r="B723" s="2" t="s">
        <v>154</v>
      </c>
      <c r="C723" s="1" t="s">
        <v>88</v>
      </c>
      <c r="D723" s="2" t="s">
        <v>89</v>
      </c>
      <c r="E723" s="3">
        <v>20952683</v>
      </c>
      <c r="F723" s="3">
        <v>0</v>
      </c>
      <c r="G723" s="3">
        <f t="shared" si="28"/>
        <v>20952683</v>
      </c>
    </row>
    <row r="724" spans="1:7" ht="22.5">
      <c r="A724" s="1" t="s">
        <v>155</v>
      </c>
      <c r="B724" s="2" t="s">
        <v>156</v>
      </c>
      <c r="C724" s="1" t="s">
        <v>88</v>
      </c>
      <c r="D724" s="2" t="s">
        <v>89</v>
      </c>
      <c r="E724" s="3">
        <v>19725143</v>
      </c>
      <c r="F724" s="3">
        <v>0</v>
      </c>
      <c r="G724" s="3">
        <f t="shared" si="28"/>
        <v>19725143</v>
      </c>
    </row>
    <row r="725" spans="1:7" ht="22.5">
      <c r="A725" s="1" t="s">
        <v>157</v>
      </c>
      <c r="B725" s="2" t="s">
        <v>158</v>
      </c>
      <c r="C725" s="1" t="s">
        <v>88</v>
      </c>
      <c r="D725" s="2" t="s">
        <v>89</v>
      </c>
      <c r="E725" s="3">
        <v>9894750</v>
      </c>
      <c r="F725" s="3">
        <v>0</v>
      </c>
      <c r="G725" s="3">
        <f t="shared" si="28"/>
        <v>9894750</v>
      </c>
    </row>
    <row r="726" spans="1:7" ht="22.5">
      <c r="A726" s="1" t="s">
        <v>159</v>
      </c>
      <c r="B726" s="2" t="s">
        <v>160</v>
      </c>
      <c r="C726" s="1" t="s">
        <v>88</v>
      </c>
      <c r="D726" s="2" t="s">
        <v>89</v>
      </c>
      <c r="E726" s="3">
        <v>13027916</v>
      </c>
      <c r="F726" s="3">
        <v>0</v>
      </c>
      <c r="G726" s="3">
        <f t="shared" ref="G726:G790" si="30">E726-F726</f>
        <v>13027916</v>
      </c>
    </row>
    <row r="727" spans="1:7" ht="22.5">
      <c r="A727" s="1" t="s">
        <v>111</v>
      </c>
      <c r="B727" s="2" t="s">
        <v>112</v>
      </c>
      <c r="C727" s="1" t="s">
        <v>90</v>
      </c>
      <c r="D727" s="2" t="s">
        <v>91</v>
      </c>
      <c r="E727" s="3">
        <v>58073000</v>
      </c>
      <c r="F727" s="3">
        <v>0</v>
      </c>
      <c r="G727" s="3">
        <f t="shared" si="30"/>
        <v>58073000</v>
      </c>
    </row>
    <row r="728" spans="1:7" ht="22.5">
      <c r="A728" s="1" t="s">
        <v>113</v>
      </c>
      <c r="B728" s="2" t="s">
        <v>114</v>
      </c>
      <c r="C728" s="1" t="s">
        <v>90</v>
      </c>
      <c r="D728" s="2" t="s">
        <v>91</v>
      </c>
      <c r="E728" s="3">
        <v>315673186</v>
      </c>
      <c r="F728" s="3">
        <v>0</v>
      </c>
      <c r="G728" s="3">
        <f t="shared" si="30"/>
        <v>315673186</v>
      </c>
    </row>
    <row r="729" spans="1:7" ht="22.5">
      <c r="A729" s="1" t="s">
        <v>115</v>
      </c>
      <c r="B729" s="2" t="s">
        <v>116</v>
      </c>
      <c r="C729" s="1" t="s">
        <v>90</v>
      </c>
      <c r="D729" s="2" t="s">
        <v>91</v>
      </c>
      <c r="E729" s="3">
        <v>83564961</v>
      </c>
      <c r="F729" s="3">
        <v>0</v>
      </c>
      <c r="G729" s="3">
        <f t="shared" si="30"/>
        <v>83564961</v>
      </c>
    </row>
    <row r="730" spans="1:7" ht="22.5">
      <c r="A730" s="1" t="s">
        <v>117</v>
      </c>
      <c r="B730" s="2" t="s">
        <v>118</v>
      </c>
      <c r="C730" s="1" t="s">
        <v>90</v>
      </c>
      <c r="D730" s="2" t="s">
        <v>91</v>
      </c>
      <c r="E730" s="3">
        <v>23470000</v>
      </c>
      <c r="F730" s="3">
        <v>0</v>
      </c>
      <c r="G730" s="3">
        <f t="shared" si="30"/>
        <v>23470000</v>
      </c>
    </row>
    <row r="731" spans="1:7" ht="22.5">
      <c r="A731" s="1" t="s">
        <v>119</v>
      </c>
      <c r="B731" s="2" t="s">
        <v>120</v>
      </c>
      <c r="C731" s="1" t="s">
        <v>90</v>
      </c>
      <c r="D731" s="2" t="s">
        <v>91</v>
      </c>
      <c r="E731" s="3">
        <v>4008733</v>
      </c>
      <c r="F731" s="3">
        <v>0</v>
      </c>
      <c r="G731" s="3">
        <f t="shared" si="30"/>
        <v>4008733</v>
      </c>
    </row>
    <row r="732" spans="1:7" ht="22.5">
      <c r="A732" s="1" t="s">
        <v>121</v>
      </c>
      <c r="B732" s="2" t="s">
        <v>122</v>
      </c>
      <c r="C732" s="1" t="s">
        <v>90</v>
      </c>
      <c r="D732" s="2" t="s">
        <v>91</v>
      </c>
      <c r="E732" s="3">
        <v>2350000</v>
      </c>
      <c r="F732" s="3">
        <v>0</v>
      </c>
      <c r="G732" s="3">
        <f t="shared" si="30"/>
        <v>2350000</v>
      </c>
    </row>
    <row r="733" spans="1:7" ht="22.5">
      <c r="A733" s="1" t="s">
        <v>123</v>
      </c>
      <c r="B733" s="2" t="s">
        <v>124</v>
      </c>
      <c r="C733" s="1" t="s">
        <v>90</v>
      </c>
      <c r="D733" s="2" t="s">
        <v>91</v>
      </c>
      <c r="E733" s="3">
        <v>30288937</v>
      </c>
      <c r="F733" s="3">
        <v>0</v>
      </c>
      <c r="G733" s="3">
        <f t="shared" si="30"/>
        <v>30288937</v>
      </c>
    </row>
    <row r="734" spans="1:7" ht="22.5">
      <c r="A734" s="1" t="s">
        <v>125</v>
      </c>
      <c r="B734" s="2" t="s">
        <v>126</v>
      </c>
      <c r="C734" s="1" t="s">
        <v>90</v>
      </c>
      <c r="D734" s="2" t="s">
        <v>91</v>
      </c>
      <c r="E734" s="3">
        <v>12323809</v>
      </c>
      <c r="F734" s="3">
        <v>0</v>
      </c>
      <c r="G734" s="3">
        <f t="shared" si="30"/>
        <v>12323809</v>
      </c>
    </row>
    <row r="735" spans="1:7" ht="22.5">
      <c r="A735" s="1" t="s">
        <v>127</v>
      </c>
      <c r="B735" s="2" t="s">
        <v>128</v>
      </c>
      <c r="C735" s="1" t="s">
        <v>90</v>
      </c>
      <c r="D735" s="2" t="s">
        <v>91</v>
      </c>
      <c r="E735" s="3">
        <v>25788877</v>
      </c>
      <c r="F735" s="3">
        <v>0</v>
      </c>
      <c r="G735" s="3">
        <f t="shared" si="30"/>
        <v>25788877</v>
      </c>
    </row>
    <row r="736" spans="1:7" ht="22.5">
      <c r="A736" s="1" t="s">
        <v>129</v>
      </c>
      <c r="B736" s="2" t="s">
        <v>130</v>
      </c>
      <c r="C736" s="1" t="s">
        <v>90</v>
      </c>
      <c r="D736" s="2" t="s">
        <v>91</v>
      </c>
      <c r="E736" s="3">
        <v>4892774</v>
      </c>
      <c r="F736" s="3">
        <v>0</v>
      </c>
      <c r="G736" s="3">
        <f t="shared" si="30"/>
        <v>4892774</v>
      </c>
    </row>
    <row r="737" spans="1:7" ht="22.5">
      <c r="A737" s="1" t="s">
        <v>131</v>
      </c>
      <c r="B737" s="2" t="s">
        <v>132</v>
      </c>
      <c r="C737" s="1" t="s">
        <v>90</v>
      </c>
      <c r="D737" s="2" t="s">
        <v>91</v>
      </c>
      <c r="E737" s="3">
        <v>12445226</v>
      </c>
      <c r="F737" s="3">
        <v>0</v>
      </c>
      <c r="G737" s="3">
        <f t="shared" si="30"/>
        <v>12445226</v>
      </c>
    </row>
    <row r="738" spans="1:7" ht="22.5">
      <c r="A738" s="1" t="s">
        <v>135</v>
      </c>
      <c r="B738" s="2" t="s">
        <v>136</v>
      </c>
      <c r="C738" s="1" t="s">
        <v>90</v>
      </c>
      <c r="D738" s="2" t="s">
        <v>91</v>
      </c>
      <c r="E738" s="3">
        <v>38212690</v>
      </c>
      <c r="F738" s="3">
        <v>0</v>
      </c>
      <c r="G738" s="3">
        <f t="shared" si="30"/>
        <v>38212690</v>
      </c>
    </row>
    <row r="739" spans="1:7" ht="22.5">
      <c r="A739" s="1" t="s">
        <v>137</v>
      </c>
      <c r="B739" s="2" t="s">
        <v>138</v>
      </c>
      <c r="C739" s="1" t="s">
        <v>90</v>
      </c>
      <c r="D739" s="2" t="s">
        <v>91</v>
      </c>
      <c r="E739" s="3">
        <v>15300000</v>
      </c>
      <c r="F739" s="3">
        <v>0</v>
      </c>
      <c r="G739" s="3">
        <f t="shared" si="30"/>
        <v>15300000</v>
      </c>
    </row>
    <row r="740" spans="1:7" ht="22.5">
      <c r="A740" s="1" t="s">
        <v>139</v>
      </c>
      <c r="B740" s="2" t="s">
        <v>140</v>
      </c>
      <c r="C740" s="1" t="s">
        <v>90</v>
      </c>
      <c r="D740" s="2" t="s">
        <v>91</v>
      </c>
      <c r="E740" s="3">
        <v>8140000</v>
      </c>
      <c r="F740" s="3">
        <v>0</v>
      </c>
      <c r="G740" s="3">
        <f t="shared" si="30"/>
        <v>8140000</v>
      </c>
    </row>
    <row r="741" spans="1:7" ht="22.5">
      <c r="A741" s="1" t="s">
        <v>161</v>
      </c>
      <c r="B741" s="2" t="s">
        <v>162</v>
      </c>
      <c r="C741" s="1" t="s">
        <v>90</v>
      </c>
      <c r="D741" s="2" t="s">
        <v>91</v>
      </c>
      <c r="E741" s="3">
        <v>2300000</v>
      </c>
      <c r="F741" s="3">
        <v>0</v>
      </c>
      <c r="G741" s="3">
        <f t="shared" si="30"/>
        <v>2300000</v>
      </c>
    </row>
    <row r="742" spans="1:7" ht="22.5">
      <c r="A742" s="1" t="s">
        <v>141</v>
      </c>
      <c r="B742" s="2" t="s">
        <v>142</v>
      </c>
      <c r="C742" s="1" t="s">
        <v>90</v>
      </c>
      <c r="D742" s="2" t="s">
        <v>91</v>
      </c>
      <c r="E742" s="3">
        <v>4328937</v>
      </c>
      <c r="F742" s="3">
        <v>0</v>
      </c>
      <c r="G742" s="3">
        <f t="shared" si="30"/>
        <v>4328937</v>
      </c>
    </row>
    <row r="743" spans="1:7" ht="22.5">
      <c r="A743" s="1" t="s">
        <v>143</v>
      </c>
      <c r="B743" s="2" t="s">
        <v>144</v>
      </c>
      <c r="C743" s="1" t="s">
        <v>90</v>
      </c>
      <c r="D743" s="2" t="s">
        <v>91</v>
      </c>
      <c r="E743" s="3">
        <v>5981947</v>
      </c>
      <c r="F743" s="3">
        <v>0</v>
      </c>
      <c r="G743" s="3">
        <f t="shared" si="30"/>
        <v>5981947</v>
      </c>
    </row>
    <row r="744" spans="1:7" ht="22.5">
      <c r="A744" s="1" t="s">
        <v>145</v>
      </c>
      <c r="B744" s="2" t="s">
        <v>146</v>
      </c>
      <c r="C744" s="1" t="s">
        <v>90</v>
      </c>
      <c r="D744" s="2" t="s">
        <v>91</v>
      </c>
      <c r="E744" s="3">
        <v>1783392</v>
      </c>
      <c r="F744" s="3">
        <v>0</v>
      </c>
      <c r="G744" s="3">
        <f t="shared" si="30"/>
        <v>1783392</v>
      </c>
    </row>
    <row r="745" spans="1:7" ht="22.5">
      <c r="A745" s="1" t="s">
        <v>147</v>
      </c>
      <c r="B745" s="2" t="s">
        <v>148</v>
      </c>
      <c r="C745" s="1" t="s">
        <v>90</v>
      </c>
      <c r="D745" s="2" t="s">
        <v>91</v>
      </c>
      <c r="E745" s="3">
        <v>6219291</v>
      </c>
      <c r="F745" s="3">
        <v>0</v>
      </c>
      <c r="G745" s="3">
        <f t="shared" si="30"/>
        <v>6219291</v>
      </c>
    </row>
    <row r="746" spans="1:7" ht="22.5">
      <c r="A746" s="1" t="s">
        <v>149</v>
      </c>
      <c r="B746" s="2" t="s">
        <v>150</v>
      </c>
      <c r="C746" s="1" t="s">
        <v>90</v>
      </c>
      <c r="D746" s="2" t="s">
        <v>91</v>
      </c>
      <c r="E746" s="3">
        <v>14080000</v>
      </c>
      <c r="F746" s="3">
        <v>0</v>
      </c>
      <c r="G746" s="3">
        <f t="shared" si="30"/>
        <v>14080000</v>
      </c>
    </row>
    <row r="747" spans="1:7" ht="22.5">
      <c r="A747" s="1" t="s">
        <v>151</v>
      </c>
      <c r="B747" s="2" t="s">
        <v>152</v>
      </c>
      <c r="C747" s="1" t="s">
        <v>90</v>
      </c>
      <c r="D747" s="2" t="s">
        <v>91</v>
      </c>
      <c r="E747" s="3">
        <v>42666458</v>
      </c>
      <c r="F747" s="3">
        <v>0</v>
      </c>
      <c r="G747" s="3">
        <f t="shared" si="30"/>
        <v>42666458</v>
      </c>
    </row>
    <row r="748" spans="1:7" ht="22.5">
      <c r="A748" s="1" t="s">
        <v>153</v>
      </c>
      <c r="B748" s="2" t="s">
        <v>154</v>
      </c>
      <c r="C748" s="1" t="s">
        <v>90</v>
      </c>
      <c r="D748" s="2" t="s">
        <v>91</v>
      </c>
      <c r="E748" s="3">
        <v>25583019</v>
      </c>
      <c r="F748" s="3">
        <v>0</v>
      </c>
      <c r="G748" s="3">
        <f t="shared" si="30"/>
        <v>25583019</v>
      </c>
    </row>
    <row r="749" spans="1:7" ht="22.5">
      <c r="A749" s="1" t="s">
        <v>155</v>
      </c>
      <c r="B749" s="2" t="s">
        <v>156</v>
      </c>
      <c r="C749" s="1" t="s">
        <v>90</v>
      </c>
      <c r="D749" s="2" t="s">
        <v>91</v>
      </c>
      <c r="E749" s="3">
        <v>33250000</v>
      </c>
      <c r="F749" s="3">
        <v>0</v>
      </c>
      <c r="G749" s="3">
        <f t="shared" si="30"/>
        <v>33250000</v>
      </c>
    </row>
    <row r="750" spans="1:7" ht="22.5">
      <c r="A750" s="1" t="s">
        <v>157</v>
      </c>
      <c r="B750" s="2" t="s">
        <v>158</v>
      </c>
      <c r="C750" s="1" t="s">
        <v>90</v>
      </c>
      <c r="D750" s="2" t="s">
        <v>91</v>
      </c>
      <c r="E750" s="3">
        <v>6780000</v>
      </c>
      <c r="F750" s="3">
        <v>0</v>
      </c>
      <c r="G750" s="3">
        <f t="shared" si="30"/>
        <v>6780000</v>
      </c>
    </row>
    <row r="751" spans="1:7" ht="22.5">
      <c r="A751" s="1" t="s">
        <v>159</v>
      </c>
      <c r="B751" s="2" t="s">
        <v>160</v>
      </c>
      <c r="C751" s="1" t="s">
        <v>90</v>
      </c>
      <c r="D751" s="2" t="s">
        <v>91</v>
      </c>
      <c r="E751" s="3">
        <v>2950000</v>
      </c>
      <c r="F751" s="3">
        <v>0</v>
      </c>
      <c r="G751" s="3">
        <f t="shared" si="30"/>
        <v>2950000</v>
      </c>
    </row>
    <row r="752" spans="1:7" ht="22.5">
      <c r="A752" s="1" t="s">
        <v>111</v>
      </c>
      <c r="B752" s="2" t="s">
        <v>112</v>
      </c>
      <c r="C752" s="1" t="s">
        <v>175</v>
      </c>
      <c r="D752" s="2" t="s">
        <v>176</v>
      </c>
      <c r="E752" s="3">
        <v>378000000</v>
      </c>
      <c r="F752" s="3">
        <v>0</v>
      </c>
      <c r="G752" s="3">
        <f t="shared" si="30"/>
        <v>378000000</v>
      </c>
    </row>
    <row r="753" spans="1:7" ht="22.5">
      <c r="A753" s="1" t="s">
        <v>117</v>
      </c>
      <c r="B753" s="2" t="s">
        <v>118</v>
      </c>
      <c r="C753" s="1" t="s">
        <v>175</v>
      </c>
      <c r="D753" s="2" t="s">
        <v>176</v>
      </c>
      <c r="E753" s="3">
        <v>20000000</v>
      </c>
      <c r="F753" s="3">
        <v>0</v>
      </c>
      <c r="G753" s="3">
        <f t="shared" si="30"/>
        <v>20000000</v>
      </c>
    </row>
    <row r="754" spans="1:7" ht="22.5">
      <c r="A754" s="1" t="s">
        <v>123</v>
      </c>
      <c r="B754" s="2" t="s">
        <v>124</v>
      </c>
      <c r="C754" s="1" t="s">
        <v>175</v>
      </c>
      <c r="D754" s="2" t="s">
        <v>176</v>
      </c>
      <c r="E754" s="3">
        <v>15500000</v>
      </c>
      <c r="F754" s="3">
        <v>0</v>
      </c>
      <c r="G754" s="3">
        <f t="shared" si="30"/>
        <v>15500000</v>
      </c>
    </row>
    <row r="755" spans="1:7" ht="22.5">
      <c r="A755" s="1" t="s">
        <v>127</v>
      </c>
      <c r="B755" s="2" t="s">
        <v>128</v>
      </c>
      <c r="C755" s="1" t="s">
        <v>175</v>
      </c>
      <c r="D755" s="2" t="s">
        <v>176</v>
      </c>
      <c r="E755" s="3">
        <v>30000000</v>
      </c>
      <c r="F755" s="3">
        <v>0</v>
      </c>
      <c r="G755" s="3">
        <f t="shared" si="30"/>
        <v>30000000</v>
      </c>
    </row>
    <row r="756" spans="1:7" ht="22.5">
      <c r="A756" s="1" t="s">
        <v>139</v>
      </c>
      <c r="B756" s="2" t="s">
        <v>140</v>
      </c>
      <c r="C756" s="1" t="s">
        <v>175</v>
      </c>
      <c r="D756" s="2" t="s">
        <v>176</v>
      </c>
      <c r="E756" s="3">
        <v>96000000</v>
      </c>
      <c r="F756" s="3">
        <v>0</v>
      </c>
      <c r="G756" s="3">
        <f t="shared" si="30"/>
        <v>96000000</v>
      </c>
    </row>
    <row r="757" spans="1:7" ht="22.5">
      <c r="A757" s="1" t="s">
        <v>151</v>
      </c>
      <c r="B757" s="2" t="s">
        <v>152</v>
      </c>
      <c r="C757" s="1" t="s">
        <v>175</v>
      </c>
      <c r="D757" s="2" t="s">
        <v>176</v>
      </c>
      <c r="E757" s="3">
        <v>3000000</v>
      </c>
      <c r="F757" s="3">
        <v>0</v>
      </c>
      <c r="G757" s="3">
        <f t="shared" si="30"/>
        <v>3000000</v>
      </c>
    </row>
    <row r="758" spans="1:7" ht="22.5">
      <c r="A758" s="1" t="s">
        <v>153</v>
      </c>
      <c r="B758" s="2" t="s">
        <v>154</v>
      </c>
      <c r="C758" s="1" t="s">
        <v>175</v>
      </c>
      <c r="D758" s="2" t="s">
        <v>176</v>
      </c>
      <c r="E758" s="3">
        <v>14000000</v>
      </c>
      <c r="F758" s="3">
        <v>0</v>
      </c>
      <c r="G758" s="3">
        <f t="shared" si="30"/>
        <v>14000000</v>
      </c>
    </row>
    <row r="759" spans="1:7" ht="22.5">
      <c r="A759" s="1" t="s">
        <v>111</v>
      </c>
      <c r="B759" s="2" t="s">
        <v>112</v>
      </c>
      <c r="C759" s="1" t="s">
        <v>92</v>
      </c>
      <c r="D759" s="2" t="s">
        <v>93</v>
      </c>
      <c r="E759" s="3">
        <v>1504077549</v>
      </c>
      <c r="F759" s="3">
        <v>0</v>
      </c>
      <c r="G759" s="3">
        <f t="shared" si="30"/>
        <v>1504077549</v>
      </c>
    </row>
    <row r="760" spans="1:7" ht="22.5">
      <c r="A760" s="1" t="s">
        <v>113</v>
      </c>
      <c r="B760" s="2" t="s">
        <v>114</v>
      </c>
      <c r="C760" s="1" t="s">
        <v>92</v>
      </c>
      <c r="D760" s="2" t="s">
        <v>93</v>
      </c>
      <c r="E760" s="3">
        <v>241522903</v>
      </c>
      <c r="F760" s="3">
        <v>0</v>
      </c>
      <c r="G760" s="3">
        <f t="shared" si="30"/>
        <v>241522903</v>
      </c>
    </row>
    <row r="761" spans="1:7" ht="22.5">
      <c r="A761" s="1" t="s">
        <v>115</v>
      </c>
      <c r="B761" s="2" t="s">
        <v>116</v>
      </c>
      <c r="C761" s="1" t="s">
        <v>92</v>
      </c>
      <c r="D761" s="2" t="s">
        <v>93</v>
      </c>
      <c r="E761" s="3">
        <v>1726630966</v>
      </c>
      <c r="F761" s="3">
        <v>0</v>
      </c>
      <c r="G761" s="3">
        <f t="shared" si="30"/>
        <v>1726630966</v>
      </c>
    </row>
    <row r="762" spans="1:7" ht="22.5">
      <c r="A762" s="1" t="s">
        <v>117</v>
      </c>
      <c r="B762" s="2" t="s">
        <v>118</v>
      </c>
      <c r="C762" s="1" t="s">
        <v>92</v>
      </c>
      <c r="D762" s="2" t="s">
        <v>93</v>
      </c>
      <c r="E762" s="3">
        <v>77476000</v>
      </c>
      <c r="F762" s="3">
        <v>0</v>
      </c>
      <c r="G762" s="3">
        <f t="shared" si="30"/>
        <v>77476000</v>
      </c>
    </row>
    <row r="763" spans="1:7" ht="22.5">
      <c r="A763" s="1" t="s">
        <v>119</v>
      </c>
      <c r="B763" s="2" t="s">
        <v>120</v>
      </c>
      <c r="C763" s="1" t="s">
        <v>92</v>
      </c>
      <c r="D763" s="2" t="s">
        <v>93</v>
      </c>
      <c r="E763" s="3">
        <v>549370332</v>
      </c>
      <c r="F763" s="3">
        <v>0</v>
      </c>
      <c r="G763" s="3">
        <f t="shared" si="30"/>
        <v>549370332</v>
      </c>
    </row>
    <row r="764" spans="1:7" ht="22.5">
      <c r="A764" s="1" t="s">
        <v>121</v>
      </c>
      <c r="B764" s="2" t="s">
        <v>122</v>
      </c>
      <c r="C764" s="1" t="s">
        <v>92</v>
      </c>
      <c r="D764" s="2" t="s">
        <v>93</v>
      </c>
      <c r="E764" s="3">
        <v>274370000</v>
      </c>
      <c r="F764" s="3">
        <v>0</v>
      </c>
      <c r="G764" s="3">
        <f t="shared" si="30"/>
        <v>274370000</v>
      </c>
    </row>
    <row r="765" spans="1:7" ht="22.5">
      <c r="A765" s="1" t="s">
        <v>123</v>
      </c>
      <c r="B765" s="2" t="s">
        <v>124</v>
      </c>
      <c r="C765" s="1" t="s">
        <v>92</v>
      </c>
      <c r="D765" s="2" t="s">
        <v>93</v>
      </c>
      <c r="E765" s="3">
        <v>357860555</v>
      </c>
      <c r="F765" s="3">
        <v>0</v>
      </c>
      <c r="G765" s="3">
        <f t="shared" si="30"/>
        <v>357860555</v>
      </c>
    </row>
    <row r="766" spans="1:7" ht="22.5">
      <c r="A766" s="1" t="s">
        <v>125</v>
      </c>
      <c r="B766" s="2" t="s">
        <v>126</v>
      </c>
      <c r="C766" s="1" t="s">
        <v>92</v>
      </c>
      <c r="D766" s="2" t="s">
        <v>93</v>
      </c>
      <c r="E766" s="3">
        <v>42075334</v>
      </c>
      <c r="F766" s="3">
        <v>0</v>
      </c>
      <c r="G766" s="3">
        <f t="shared" si="30"/>
        <v>42075334</v>
      </c>
    </row>
    <row r="767" spans="1:7" ht="22.5">
      <c r="A767" s="1" t="s">
        <v>127</v>
      </c>
      <c r="B767" s="2" t="s">
        <v>128</v>
      </c>
      <c r="C767" s="1" t="s">
        <v>92</v>
      </c>
      <c r="D767" s="2" t="s">
        <v>93</v>
      </c>
      <c r="E767" s="3">
        <v>1057892417</v>
      </c>
      <c r="F767" s="3">
        <v>0</v>
      </c>
      <c r="G767" s="3">
        <f t="shared" si="30"/>
        <v>1057892417</v>
      </c>
    </row>
    <row r="768" spans="1:7" ht="22.5">
      <c r="A768" s="1" t="s">
        <v>129</v>
      </c>
      <c r="B768" s="2" t="s">
        <v>130</v>
      </c>
      <c r="C768" s="1" t="s">
        <v>92</v>
      </c>
      <c r="D768" s="2" t="s">
        <v>93</v>
      </c>
      <c r="E768" s="3">
        <v>1500000</v>
      </c>
      <c r="F768" s="3">
        <v>0</v>
      </c>
      <c r="G768" s="3">
        <f t="shared" si="30"/>
        <v>1500000</v>
      </c>
    </row>
    <row r="769" spans="1:7" ht="22.5">
      <c r="A769" s="1" t="s">
        <v>131</v>
      </c>
      <c r="B769" s="2" t="s">
        <v>132</v>
      </c>
      <c r="C769" s="1" t="s">
        <v>92</v>
      </c>
      <c r="D769" s="2" t="s">
        <v>93</v>
      </c>
      <c r="E769" s="3">
        <v>561086888</v>
      </c>
      <c r="F769" s="3">
        <v>0</v>
      </c>
      <c r="G769" s="3">
        <f t="shared" si="30"/>
        <v>561086888</v>
      </c>
    </row>
    <row r="770" spans="1:7" ht="22.5">
      <c r="A770" s="1" t="s">
        <v>133</v>
      </c>
      <c r="B770" s="2" t="s">
        <v>134</v>
      </c>
      <c r="C770" s="1" t="s">
        <v>92</v>
      </c>
      <c r="D770" s="2" t="s">
        <v>93</v>
      </c>
      <c r="E770" s="3">
        <v>213678133</v>
      </c>
      <c r="F770" s="3">
        <v>0</v>
      </c>
      <c r="G770" s="3">
        <f t="shared" si="30"/>
        <v>213678133</v>
      </c>
    </row>
    <row r="771" spans="1:7" ht="22.5">
      <c r="A771" s="1" t="s">
        <v>135</v>
      </c>
      <c r="B771" s="2" t="s">
        <v>136</v>
      </c>
      <c r="C771" s="1" t="s">
        <v>92</v>
      </c>
      <c r="D771" s="2" t="s">
        <v>93</v>
      </c>
      <c r="E771" s="3">
        <v>3143983246</v>
      </c>
      <c r="F771" s="3">
        <v>0</v>
      </c>
      <c r="G771" s="3">
        <f t="shared" si="30"/>
        <v>3143983246</v>
      </c>
    </row>
    <row r="772" spans="1:7" ht="22.5">
      <c r="A772" s="1" t="s">
        <v>137</v>
      </c>
      <c r="B772" s="2" t="s">
        <v>138</v>
      </c>
      <c r="C772" s="1" t="s">
        <v>92</v>
      </c>
      <c r="D772" s="2" t="s">
        <v>93</v>
      </c>
      <c r="E772" s="3">
        <v>33325555</v>
      </c>
      <c r="F772" s="3">
        <v>0</v>
      </c>
      <c r="G772" s="3">
        <f t="shared" si="30"/>
        <v>33325555</v>
      </c>
    </row>
    <row r="773" spans="1:7" ht="22.5">
      <c r="A773" s="1" t="s">
        <v>139</v>
      </c>
      <c r="B773" s="2" t="s">
        <v>140</v>
      </c>
      <c r="C773" s="1" t="s">
        <v>92</v>
      </c>
      <c r="D773" s="2" t="s">
        <v>93</v>
      </c>
      <c r="E773" s="3">
        <v>836250900</v>
      </c>
      <c r="F773" s="3">
        <v>0</v>
      </c>
      <c r="G773" s="3">
        <f t="shared" si="30"/>
        <v>836250900</v>
      </c>
    </row>
    <row r="774" spans="1:7" ht="22.5">
      <c r="A774" s="1" t="s">
        <v>161</v>
      </c>
      <c r="B774" s="2" t="s">
        <v>162</v>
      </c>
      <c r="C774" s="1" t="s">
        <v>92</v>
      </c>
      <c r="D774" s="2" t="s">
        <v>93</v>
      </c>
      <c r="E774" s="3">
        <v>30912255</v>
      </c>
      <c r="F774" s="3">
        <v>0</v>
      </c>
      <c r="G774" s="3">
        <f t="shared" si="30"/>
        <v>30912255</v>
      </c>
    </row>
    <row r="775" spans="1:7" ht="22.5">
      <c r="A775" s="1" t="s">
        <v>141</v>
      </c>
      <c r="B775" s="2" t="s">
        <v>142</v>
      </c>
      <c r="C775" s="1" t="s">
        <v>92</v>
      </c>
      <c r="D775" s="2" t="s">
        <v>93</v>
      </c>
      <c r="E775" s="3">
        <v>270080364</v>
      </c>
      <c r="F775" s="3">
        <v>0</v>
      </c>
      <c r="G775" s="3">
        <f t="shared" si="30"/>
        <v>270080364</v>
      </c>
    </row>
    <row r="776" spans="1:7" ht="22.5">
      <c r="A776" s="1" t="s">
        <v>143</v>
      </c>
      <c r="B776" s="2" t="s">
        <v>144</v>
      </c>
      <c r="C776" s="1" t="s">
        <v>92</v>
      </c>
      <c r="D776" s="2" t="s">
        <v>93</v>
      </c>
      <c r="E776" s="3">
        <v>99500549</v>
      </c>
      <c r="F776" s="3">
        <v>0</v>
      </c>
      <c r="G776" s="3">
        <f t="shared" si="30"/>
        <v>99500549</v>
      </c>
    </row>
    <row r="777" spans="1:7" ht="22.5">
      <c r="A777" s="1" t="s">
        <v>145</v>
      </c>
      <c r="B777" s="2" t="s">
        <v>146</v>
      </c>
      <c r="C777" s="1" t="s">
        <v>92</v>
      </c>
      <c r="D777" s="2" t="s">
        <v>93</v>
      </c>
      <c r="E777" s="3">
        <v>83058730</v>
      </c>
      <c r="F777" s="3">
        <v>0</v>
      </c>
      <c r="G777" s="3">
        <f t="shared" si="30"/>
        <v>83058730</v>
      </c>
    </row>
    <row r="778" spans="1:7" ht="22.5">
      <c r="A778" s="1" t="s">
        <v>147</v>
      </c>
      <c r="B778" s="2" t="s">
        <v>148</v>
      </c>
      <c r="C778" s="1" t="s">
        <v>92</v>
      </c>
      <c r="D778" s="2" t="s">
        <v>93</v>
      </c>
      <c r="E778" s="3">
        <v>114980000</v>
      </c>
      <c r="F778" s="3">
        <v>0</v>
      </c>
      <c r="G778" s="3">
        <f t="shared" si="30"/>
        <v>114980000</v>
      </c>
    </row>
    <row r="779" spans="1:7" ht="22.5">
      <c r="A779" s="1" t="s">
        <v>149</v>
      </c>
      <c r="B779" s="2" t="s">
        <v>150</v>
      </c>
      <c r="C779" s="1" t="s">
        <v>92</v>
      </c>
      <c r="D779" s="2" t="s">
        <v>93</v>
      </c>
      <c r="E779" s="3">
        <v>776967254</v>
      </c>
      <c r="F779" s="3">
        <v>0</v>
      </c>
      <c r="G779" s="3">
        <f t="shared" si="30"/>
        <v>776967254</v>
      </c>
    </row>
    <row r="780" spans="1:7" ht="22.5">
      <c r="A780" s="1" t="s">
        <v>151</v>
      </c>
      <c r="B780" s="2" t="s">
        <v>152</v>
      </c>
      <c r="C780" s="1" t="s">
        <v>92</v>
      </c>
      <c r="D780" s="2" t="s">
        <v>93</v>
      </c>
      <c r="E780" s="3">
        <v>126828512</v>
      </c>
      <c r="F780" s="3">
        <v>0</v>
      </c>
      <c r="G780" s="3">
        <f t="shared" si="30"/>
        <v>126828512</v>
      </c>
    </row>
    <row r="781" spans="1:7" ht="22.5">
      <c r="A781" s="1" t="s">
        <v>153</v>
      </c>
      <c r="B781" s="2" t="s">
        <v>154</v>
      </c>
      <c r="C781" s="1" t="s">
        <v>92</v>
      </c>
      <c r="D781" s="2" t="s">
        <v>93</v>
      </c>
      <c r="E781" s="3">
        <v>367838557</v>
      </c>
      <c r="F781" s="3">
        <v>0</v>
      </c>
      <c r="G781" s="3">
        <f t="shared" si="30"/>
        <v>367838557</v>
      </c>
    </row>
    <row r="782" spans="1:7" ht="22.5">
      <c r="A782" s="1" t="s">
        <v>155</v>
      </c>
      <c r="B782" s="2" t="s">
        <v>156</v>
      </c>
      <c r="C782" s="1" t="s">
        <v>92</v>
      </c>
      <c r="D782" s="2" t="s">
        <v>93</v>
      </c>
      <c r="E782" s="3">
        <v>66564000</v>
      </c>
      <c r="F782" s="3">
        <v>0</v>
      </c>
      <c r="G782" s="3">
        <f t="shared" si="30"/>
        <v>66564000</v>
      </c>
    </row>
    <row r="783" spans="1:7" ht="22.5">
      <c r="A783" s="1" t="s">
        <v>157</v>
      </c>
      <c r="B783" s="2" t="s">
        <v>158</v>
      </c>
      <c r="C783" s="1" t="s">
        <v>92</v>
      </c>
      <c r="D783" s="2" t="s">
        <v>93</v>
      </c>
      <c r="E783" s="3">
        <v>62800000</v>
      </c>
      <c r="F783" s="3">
        <v>0</v>
      </c>
      <c r="G783" s="3">
        <f t="shared" si="30"/>
        <v>62800000</v>
      </c>
    </row>
    <row r="784" spans="1:7" ht="22.5">
      <c r="A784" s="1" t="s">
        <v>159</v>
      </c>
      <c r="B784" s="2" t="s">
        <v>160</v>
      </c>
      <c r="C784" s="1" t="s">
        <v>92</v>
      </c>
      <c r="D784" s="2" t="s">
        <v>93</v>
      </c>
      <c r="E784" s="3">
        <v>10174194</v>
      </c>
      <c r="F784" s="3">
        <v>0</v>
      </c>
      <c r="G784" s="3">
        <f t="shared" si="30"/>
        <v>10174194</v>
      </c>
    </row>
    <row r="785" spans="1:9" ht="22.5">
      <c r="A785" s="1" t="s">
        <v>169</v>
      </c>
      <c r="B785" s="2" t="s">
        <v>170</v>
      </c>
      <c r="C785" s="1" t="s">
        <v>92</v>
      </c>
      <c r="D785" s="2" t="s">
        <v>93</v>
      </c>
      <c r="E785" s="3">
        <v>77500000</v>
      </c>
      <c r="F785" s="3">
        <v>0</v>
      </c>
      <c r="G785" s="3">
        <f t="shared" si="30"/>
        <v>77500000</v>
      </c>
      <c r="H785" s="2" t="s">
        <v>255</v>
      </c>
      <c r="I785" s="2" t="s">
        <v>256</v>
      </c>
    </row>
    <row r="786" spans="1:9" s="9" customFormat="1" ht="22.5">
      <c r="A786" s="31"/>
      <c r="B786" s="32"/>
      <c r="C786" s="31"/>
      <c r="D786" s="32"/>
      <c r="E786" s="33">
        <f>SUM(E674:E785)</f>
        <v>23364454379</v>
      </c>
      <c r="F786" s="33">
        <f t="shared" ref="F786:G786" si="31">SUM(F674:F785)</f>
        <v>0</v>
      </c>
      <c r="G786" s="33">
        <f t="shared" si="31"/>
        <v>23364454379</v>
      </c>
      <c r="H786" s="33">
        <f>G786</f>
        <v>23364454379</v>
      </c>
      <c r="I786" s="33">
        <f>H786+H421</f>
        <v>27215698284</v>
      </c>
    </row>
    <row r="787" spans="1:9" ht="22.5">
      <c r="A787" s="1" t="s">
        <v>113</v>
      </c>
      <c r="B787" s="2" t="s">
        <v>114</v>
      </c>
      <c r="C787" s="1" t="s">
        <v>94</v>
      </c>
      <c r="D787" s="2" t="s">
        <v>95</v>
      </c>
      <c r="E787" s="3">
        <v>9050000</v>
      </c>
      <c r="F787" s="3">
        <v>0</v>
      </c>
      <c r="G787" s="3">
        <f t="shared" si="30"/>
        <v>9050000</v>
      </c>
    </row>
    <row r="788" spans="1:9" ht="22.5">
      <c r="A788" s="1" t="s">
        <v>115</v>
      </c>
      <c r="B788" s="2" t="s">
        <v>116</v>
      </c>
      <c r="C788" s="1" t="s">
        <v>94</v>
      </c>
      <c r="D788" s="2" t="s">
        <v>95</v>
      </c>
      <c r="E788" s="3">
        <v>442919442</v>
      </c>
      <c r="F788" s="3">
        <v>0</v>
      </c>
      <c r="G788" s="3">
        <f t="shared" si="30"/>
        <v>442919442</v>
      </c>
    </row>
    <row r="789" spans="1:9" ht="22.5">
      <c r="A789" s="1" t="s">
        <v>117</v>
      </c>
      <c r="B789" s="2" t="s">
        <v>118</v>
      </c>
      <c r="C789" s="1" t="s">
        <v>94</v>
      </c>
      <c r="D789" s="2" t="s">
        <v>95</v>
      </c>
      <c r="E789" s="3">
        <v>34396611</v>
      </c>
      <c r="F789" s="3">
        <v>0</v>
      </c>
      <c r="G789" s="3">
        <f t="shared" si="30"/>
        <v>34396611</v>
      </c>
    </row>
    <row r="790" spans="1:9" ht="22.5">
      <c r="A790" s="1" t="s">
        <v>119</v>
      </c>
      <c r="B790" s="2" t="s">
        <v>120</v>
      </c>
      <c r="C790" s="1" t="s">
        <v>94</v>
      </c>
      <c r="D790" s="2" t="s">
        <v>95</v>
      </c>
      <c r="E790" s="3">
        <v>35565023</v>
      </c>
      <c r="F790" s="3">
        <v>0</v>
      </c>
      <c r="G790" s="3">
        <f t="shared" si="30"/>
        <v>35565023</v>
      </c>
    </row>
    <row r="791" spans="1:9" ht="22.5">
      <c r="A791" s="1" t="s">
        <v>121</v>
      </c>
      <c r="B791" s="2" t="s">
        <v>122</v>
      </c>
      <c r="C791" s="1" t="s">
        <v>94</v>
      </c>
      <c r="D791" s="2" t="s">
        <v>95</v>
      </c>
      <c r="E791" s="3">
        <v>42557450</v>
      </c>
      <c r="F791" s="3">
        <v>0</v>
      </c>
      <c r="G791" s="3">
        <f t="shared" ref="G791:G854" si="32">E791-F791</f>
        <v>42557450</v>
      </c>
    </row>
    <row r="792" spans="1:9" ht="22.5">
      <c r="A792" s="1" t="s">
        <v>123</v>
      </c>
      <c r="B792" s="2" t="s">
        <v>124</v>
      </c>
      <c r="C792" s="1" t="s">
        <v>94</v>
      </c>
      <c r="D792" s="2" t="s">
        <v>95</v>
      </c>
      <c r="E792" s="3">
        <v>27878317</v>
      </c>
      <c r="F792" s="3">
        <v>0</v>
      </c>
      <c r="G792" s="3">
        <f t="shared" si="32"/>
        <v>27878317</v>
      </c>
    </row>
    <row r="793" spans="1:9" ht="22.5">
      <c r="A793" s="1" t="s">
        <v>125</v>
      </c>
      <c r="B793" s="2" t="s">
        <v>126</v>
      </c>
      <c r="C793" s="1" t="s">
        <v>94</v>
      </c>
      <c r="D793" s="2" t="s">
        <v>95</v>
      </c>
      <c r="E793" s="3">
        <v>43175415</v>
      </c>
      <c r="F793" s="3">
        <v>0</v>
      </c>
      <c r="G793" s="3">
        <f t="shared" si="32"/>
        <v>43175415</v>
      </c>
    </row>
    <row r="794" spans="1:9" ht="22.5">
      <c r="A794" s="1" t="s">
        <v>127</v>
      </c>
      <c r="B794" s="2" t="s">
        <v>128</v>
      </c>
      <c r="C794" s="1" t="s">
        <v>94</v>
      </c>
      <c r="D794" s="2" t="s">
        <v>95</v>
      </c>
      <c r="E794" s="3">
        <v>38627999</v>
      </c>
      <c r="F794" s="3">
        <v>0</v>
      </c>
      <c r="G794" s="3">
        <f t="shared" si="32"/>
        <v>38627999</v>
      </c>
    </row>
    <row r="795" spans="1:9" ht="22.5">
      <c r="A795" s="1" t="s">
        <v>129</v>
      </c>
      <c r="B795" s="2" t="s">
        <v>130</v>
      </c>
      <c r="C795" s="1" t="s">
        <v>94</v>
      </c>
      <c r="D795" s="2" t="s">
        <v>95</v>
      </c>
      <c r="E795" s="3">
        <v>45862500</v>
      </c>
      <c r="F795" s="3">
        <v>0</v>
      </c>
      <c r="G795" s="3">
        <f t="shared" si="32"/>
        <v>45862500</v>
      </c>
    </row>
    <row r="796" spans="1:9" ht="22.5">
      <c r="A796" s="1" t="s">
        <v>131</v>
      </c>
      <c r="B796" s="2" t="s">
        <v>132</v>
      </c>
      <c r="C796" s="1" t="s">
        <v>94</v>
      </c>
      <c r="D796" s="2" t="s">
        <v>95</v>
      </c>
      <c r="E796" s="3">
        <v>3431716</v>
      </c>
      <c r="F796" s="3">
        <v>0</v>
      </c>
      <c r="G796" s="3">
        <f t="shared" si="32"/>
        <v>3431716</v>
      </c>
    </row>
    <row r="797" spans="1:9" ht="22.5">
      <c r="A797" s="1" t="s">
        <v>133</v>
      </c>
      <c r="B797" s="2" t="s">
        <v>134</v>
      </c>
      <c r="C797" s="1" t="s">
        <v>94</v>
      </c>
      <c r="D797" s="2" t="s">
        <v>95</v>
      </c>
      <c r="E797" s="3">
        <v>6324257</v>
      </c>
      <c r="F797" s="3">
        <v>0</v>
      </c>
      <c r="G797" s="3">
        <f t="shared" si="32"/>
        <v>6324257</v>
      </c>
    </row>
    <row r="798" spans="1:9" ht="22.5">
      <c r="A798" s="1" t="s">
        <v>135</v>
      </c>
      <c r="B798" s="2" t="s">
        <v>136</v>
      </c>
      <c r="C798" s="1" t="s">
        <v>94</v>
      </c>
      <c r="D798" s="2" t="s">
        <v>95</v>
      </c>
      <c r="E798" s="3">
        <v>5630440482</v>
      </c>
      <c r="F798" s="3">
        <v>0</v>
      </c>
      <c r="G798" s="3">
        <f t="shared" si="32"/>
        <v>5630440482</v>
      </c>
    </row>
    <row r="799" spans="1:9" ht="22.5">
      <c r="A799" s="1" t="s">
        <v>161</v>
      </c>
      <c r="B799" s="2" t="s">
        <v>162</v>
      </c>
      <c r="C799" s="1" t="s">
        <v>94</v>
      </c>
      <c r="D799" s="2" t="s">
        <v>95</v>
      </c>
      <c r="E799" s="3">
        <v>33895275</v>
      </c>
      <c r="F799" s="3">
        <v>0</v>
      </c>
      <c r="G799" s="3">
        <f t="shared" si="32"/>
        <v>33895275</v>
      </c>
    </row>
    <row r="800" spans="1:9" ht="22.5">
      <c r="A800" s="1" t="s">
        <v>143</v>
      </c>
      <c r="B800" s="2" t="s">
        <v>144</v>
      </c>
      <c r="C800" s="1" t="s">
        <v>94</v>
      </c>
      <c r="D800" s="2" t="s">
        <v>95</v>
      </c>
      <c r="E800" s="3">
        <v>22660376</v>
      </c>
      <c r="F800" s="3">
        <v>0</v>
      </c>
      <c r="G800" s="3">
        <f t="shared" si="32"/>
        <v>22660376</v>
      </c>
    </row>
    <row r="801" spans="1:7" ht="22.5">
      <c r="A801" s="1" t="s">
        <v>145</v>
      </c>
      <c r="B801" s="2" t="s">
        <v>146</v>
      </c>
      <c r="C801" s="1" t="s">
        <v>94</v>
      </c>
      <c r="D801" s="2" t="s">
        <v>95</v>
      </c>
      <c r="E801" s="3">
        <v>37240625</v>
      </c>
      <c r="F801" s="3">
        <v>0</v>
      </c>
      <c r="G801" s="3">
        <f t="shared" si="32"/>
        <v>37240625</v>
      </c>
    </row>
    <row r="802" spans="1:7" ht="22.5">
      <c r="A802" s="1" t="s">
        <v>147</v>
      </c>
      <c r="B802" s="2" t="s">
        <v>148</v>
      </c>
      <c r="C802" s="1" t="s">
        <v>94</v>
      </c>
      <c r="D802" s="2" t="s">
        <v>95</v>
      </c>
      <c r="E802" s="3">
        <v>23684632413</v>
      </c>
      <c r="F802" s="3">
        <v>0</v>
      </c>
      <c r="G802" s="3">
        <f t="shared" si="32"/>
        <v>23684632413</v>
      </c>
    </row>
    <row r="803" spans="1:7" ht="22.5">
      <c r="A803" s="1" t="s">
        <v>149</v>
      </c>
      <c r="B803" s="2" t="s">
        <v>150</v>
      </c>
      <c r="C803" s="1" t="s">
        <v>94</v>
      </c>
      <c r="D803" s="2" t="s">
        <v>95</v>
      </c>
      <c r="E803" s="3">
        <v>28500000</v>
      </c>
      <c r="F803" s="3">
        <v>0</v>
      </c>
      <c r="G803" s="3">
        <f t="shared" si="32"/>
        <v>28500000</v>
      </c>
    </row>
    <row r="804" spans="1:7" ht="22.5">
      <c r="A804" s="1" t="s">
        <v>151</v>
      </c>
      <c r="B804" s="2" t="s">
        <v>152</v>
      </c>
      <c r="C804" s="1" t="s">
        <v>94</v>
      </c>
      <c r="D804" s="2" t="s">
        <v>95</v>
      </c>
      <c r="E804" s="3">
        <v>80523355</v>
      </c>
      <c r="F804" s="3">
        <v>0</v>
      </c>
      <c r="G804" s="3">
        <f t="shared" si="32"/>
        <v>80523355</v>
      </c>
    </row>
    <row r="805" spans="1:7" ht="22.5">
      <c r="A805" s="1" t="s">
        <v>153</v>
      </c>
      <c r="B805" s="2" t="s">
        <v>154</v>
      </c>
      <c r="C805" s="1" t="s">
        <v>94</v>
      </c>
      <c r="D805" s="2" t="s">
        <v>95</v>
      </c>
      <c r="E805" s="3">
        <v>27215825</v>
      </c>
      <c r="F805" s="3">
        <v>0</v>
      </c>
      <c r="G805" s="3">
        <f t="shared" si="32"/>
        <v>27215825</v>
      </c>
    </row>
    <row r="806" spans="1:7" ht="22.5">
      <c r="A806" s="1" t="s">
        <v>155</v>
      </c>
      <c r="B806" s="2" t="s">
        <v>156</v>
      </c>
      <c r="C806" s="1" t="s">
        <v>94</v>
      </c>
      <c r="D806" s="2" t="s">
        <v>95</v>
      </c>
      <c r="E806" s="3">
        <v>42652999</v>
      </c>
      <c r="F806" s="3">
        <v>0</v>
      </c>
      <c r="G806" s="3">
        <f t="shared" si="32"/>
        <v>42652999</v>
      </c>
    </row>
    <row r="807" spans="1:7" ht="22.5">
      <c r="A807" s="1" t="s">
        <v>157</v>
      </c>
      <c r="B807" s="2" t="s">
        <v>158</v>
      </c>
      <c r="C807" s="1" t="s">
        <v>94</v>
      </c>
      <c r="D807" s="2" t="s">
        <v>95</v>
      </c>
      <c r="E807" s="3">
        <v>11193287</v>
      </c>
      <c r="F807" s="3">
        <v>0</v>
      </c>
      <c r="G807" s="3">
        <f t="shared" si="32"/>
        <v>11193287</v>
      </c>
    </row>
    <row r="808" spans="1:7" ht="22.5">
      <c r="A808" s="1" t="s">
        <v>111</v>
      </c>
      <c r="B808" s="2" t="s">
        <v>112</v>
      </c>
      <c r="C808" s="1" t="s">
        <v>96</v>
      </c>
      <c r="D808" s="2" t="s">
        <v>97</v>
      </c>
      <c r="E808" s="3">
        <v>6957493820</v>
      </c>
      <c r="F808" s="3">
        <v>0</v>
      </c>
      <c r="G808" s="3">
        <f t="shared" si="32"/>
        <v>6957493820</v>
      </c>
    </row>
    <row r="809" spans="1:7" ht="22.5">
      <c r="A809" s="1" t="s">
        <v>113</v>
      </c>
      <c r="B809" s="2" t="s">
        <v>114</v>
      </c>
      <c r="C809" s="1" t="s">
        <v>96</v>
      </c>
      <c r="D809" s="2" t="s">
        <v>97</v>
      </c>
      <c r="E809" s="3">
        <v>4283841275</v>
      </c>
      <c r="F809" s="3">
        <v>0</v>
      </c>
      <c r="G809" s="3">
        <f t="shared" si="32"/>
        <v>4283841275</v>
      </c>
    </row>
    <row r="810" spans="1:7" ht="22.5">
      <c r="A810" s="1" t="s">
        <v>115</v>
      </c>
      <c r="B810" s="2" t="s">
        <v>116</v>
      </c>
      <c r="C810" s="1" t="s">
        <v>96</v>
      </c>
      <c r="D810" s="2" t="s">
        <v>97</v>
      </c>
      <c r="E810" s="3">
        <v>2697782477</v>
      </c>
      <c r="F810" s="3">
        <v>0</v>
      </c>
      <c r="G810" s="3">
        <f t="shared" si="32"/>
        <v>2697782477</v>
      </c>
    </row>
    <row r="811" spans="1:7" ht="22.5">
      <c r="A811" s="1" t="s">
        <v>117</v>
      </c>
      <c r="B811" s="2" t="s">
        <v>118</v>
      </c>
      <c r="C811" s="1" t="s">
        <v>96</v>
      </c>
      <c r="D811" s="2" t="s">
        <v>97</v>
      </c>
      <c r="E811" s="3">
        <v>148382656</v>
      </c>
      <c r="F811" s="3">
        <v>0</v>
      </c>
      <c r="G811" s="3">
        <f t="shared" si="32"/>
        <v>148382656</v>
      </c>
    </row>
    <row r="812" spans="1:7" ht="22.5">
      <c r="A812" s="1" t="s">
        <v>119</v>
      </c>
      <c r="B812" s="2" t="s">
        <v>120</v>
      </c>
      <c r="C812" s="1" t="s">
        <v>96</v>
      </c>
      <c r="D812" s="2" t="s">
        <v>97</v>
      </c>
      <c r="E812" s="3">
        <v>2082083947</v>
      </c>
      <c r="F812" s="3">
        <v>0</v>
      </c>
      <c r="G812" s="3">
        <f t="shared" si="32"/>
        <v>2082083947</v>
      </c>
    </row>
    <row r="813" spans="1:7" ht="22.5">
      <c r="A813" s="1" t="s">
        <v>121</v>
      </c>
      <c r="B813" s="2" t="s">
        <v>122</v>
      </c>
      <c r="C813" s="1" t="s">
        <v>96</v>
      </c>
      <c r="D813" s="2" t="s">
        <v>97</v>
      </c>
      <c r="E813" s="3">
        <v>1374974150</v>
      </c>
      <c r="F813" s="3">
        <v>0</v>
      </c>
      <c r="G813" s="3">
        <f t="shared" si="32"/>
        <v>1374974150</v>
      </c>
    </row>
    <row r="814" spans="1:7" ht="22.5">
      <c r="A814" s="1" t="s">
        <v>123</v>
      </c>
      <c r="B814" s="2" t="s">
        <v>124</v>
      </c>
      <c r="C814" s="1" t="s">
        <v>96</v>
      </c>
      <c r="D814" s="2" t="s">
        <v>97</v>
      </c>
      <c r="E814" s="3">
        <v>6599444801</v>
      </c>
      <c r="F814" s="3">
        <v>0</v>
      </c>
      <c r="G814" s="3">
        <f t="shared" si="32"/>
        <v>6599444801</v>
      </c>
    </row>
    <row r="815" spans="1:7" ht="22.5">
      <c r="A815" s="1" t="s">
        <v>125</v>
      </c>
      <c r="B815" s="2" t="s">
        <v>126</v>
      </c>
      <c r="C815" s="1" t="s">
        <v>96</v>
      </c>
      <c r="D815" s="2" t="s">
        <v>97</v>
      </c>
      <c r="E815" s="3">
        <v>7040381612</v>
      </c>
      <c r="F815" s="3">
        <v>0</v>
      </c>
      <c r="G815" s="3">
        <f t="shared" si="32"/>
        <v>7040381612</v>
      </c>
    </row>
    <row r="816" spans="1:7" ht="22.5">
      <c r="A816" s="1" t="s">
        <v>127</v>
      </c>
      <c r="B816" s="2" t="s">
        <v>128</v>
      </c>
      <c r="C816" s="1" t="s">
        <v>96</v>
      </c>
      <c r="D816" s="2" t="s">
        <v>97</v>
      </c>
      <c r="E816" s="3">
        <v>16996000682</v>
      </c>
      <c r="F816" s="3">
        <v>0</v>
      </c>
      <c r="G816" s="3">
        <f t="shared" si="32"/>
        <v>16996000682</v>
      </c>
    </row>
    <row r="817" spans="1:7" ht="22.5">
      <c r="A817" s="1" t="s">
        <v>129</v>
      </c>
      <c r="B817" s="2" t="s">
        <v>130</v>
      </c>
      <c r="C817" s="1" t="s">
        <v>96</v>
      </c>
      <c r="D817" s="2" t="s">
        <v>97</v>
      </c>
      <c r="E817" s="3">
        <v>13924742599</v>
      </c>
      <c r="F817" s="3">
        <v>0</v>
      </c>
      <c r="G817" s="3">
        <f t="shared" si="32"/>
        <v>13924742599</v>
      </c>
    </row>
    <row r="818" spans="1:7" ht="22.5">
      <c r="A818" s="1" t="s">
        <v>131</v>
      </c>
      <c r="B818" s="2" t="s">
        <v>132</v>
      </c>
      <c r="C818" s="1" t="s">
        <v>96</v>
      </c>
      <c r="D818" s="2" t="s">
        <v>97</v>
      </c>
      <c r="E818" s="3">
        <v>12400000</v>
      </c>
      <c r="F818" s="3">
        <v>0</v>
      </c>
      <c r="G818" s="3">
        <f t="shared" si="32"/>
        <v>12400000</v>
      </c>
    </row>
    <row r="819" spans="1:7" ht="22.5">
      <c r="A819" s="1" t="s">
        <v>133</v>
      </c>
      <c r="B819" s="2" t="s">
        <v>134</v>
      </c>
      <c r="C819" s="1" t="s">
        <v>96</v>
      </c>
      <c r="D819" s="2" t="s">
        <v>97</v>
      </c>
      <c r="E819" s="3">
        <v>4985074744</v>
      </c>
      <c r="F819" s="3">
        <v>0</v>
      </c>
      <c r="G819" s="3">
        <f t="shared" si="32"/>
        <v>4985074744</v>
      </c>
    </row>
    <row r="820" spans="1:7" ht="22.5">
      <c r="A820" s="1" t="s">
        <v>135</v>
      </c>
      <c r="B820" s="2" t="s">
        <v>136</v>
      </c>
      <c r="C820" s="1" t="s">
        <v>96</v>
      </c>
      <c r="D820" s="2" t="s">
        <v>97</v>
      </c>
      <c r="E820" s="3">
        <v>4134815709</v>
      </c>
      <c r="F820" s="3">
        <v>0</v>
      </c>
      <c r="G820" s="3">
        <f t="shared" si="32"/>
        <v>4134815709</v>
      </c>
    </row>
    <row r="821" spans="1:7" ht="22.5">
      <c r="A821" s="1" t="s">
        <v>137</v>
      </c>
      <c r="B821" s="2" t="s">
        <v>138</v>
      </c>
      <c r="C821" s="1" t="s">
        <v>96</v>
      </c>
      <c r="D821" s="2" t="s">
        <v>97</v>
      </c>
      <c r="E821" s="3">
        <v>23213482608</v>
      </c>
      <c r="F821" s="3">
        <v>0</v>
      </c>
      <c r="G821" s="3">
        <f t="shared" si="32"/>
        <v>23213482608</v>
      </c>
    </row>
    <row r="822" spans="1:7" ht="22.5">
      <c r="A822" s="1" t="s">
        <v>139</v>
      </c>
      <c r="B822" s="2" t="s">
        <v>140</v>
      </c>
      <c r="C822" s="1" t="s">
        <v>96</v>
      </c>
      <c r="D822" s="2" t="s">
        <v>97</v>
      </c>
      <c r="E822" s="3">
        <v>1580425661</v>
      </c>
      <c r="F822" s="3">
        <v>0</v>
      </c>
      <c r="G822" s="3">
        <f t="shared" si="32"/>
        <v>1580425661</v>
      </c>
    </row>
    <row r="823" spans="1:7" ht="22.5">
      <c r="A823" s="1" t="s">
        <v>161</v>
      </c>
      <c r="B823" s="2" t="s">
        <v>162</v>
      </c>
      <c r="C823" s="1" t="s">
        <v>96</v>
      </c>
      <c r="D823" s="2" t="s">
        <v>97</v>
      </c>
      <c r="E823" s="3">
        <v>120965551</v>
      </c>
      <c r="F823" s="3">
        <v>0</v>
      </c>
      <c r="G823" s="3">
        <f t="shared" si="32"/>
        <v>120965551</v>
      </c>
    </row>
    <row r="824" spans="1:7" ht="22.5">
      <c r="A824" s="1" t="s">
        <v>141</v>
      </c>
      <c r="B824" s="2" t="s">
        <v>142</v>
      </c>
      <c r="C824" s="1" t="s">
        <v>96</v>
      </c>
      <c r="D824" s="2" t="s">
        <v>97</v>
      </c>
      <c r="E824" s="3">
        <v>107568884</v>
      </c>
      <c r="F824" s="3">
        <v>0</v>
      </c>
      <c r="G824" s="3">
        <f t="shared" si="32"/>
        <v>107568884</v>
      </c>
    </row>
    <row r="825" spans="1:7" ht="22.5">
      <c r="A825" s="1" t="s">
        <v>143</v>
      </c>
      <c r="B825" s="2" t="s">
        <v>144</v>
      </c>
      <c r="C825" s="1" t="s">
        <v>96</v>
      </c>
      <c r="D825" s="2" t="s">
        <v>97</v>
      </c>
      <c r="E825" s="3">
        <v>8692997930</v>
      </c>
      <c r="F825" s="3">
        <v>0</v>
      </c>
      <c r="G825" s="3">
        <f t="shared" si="32"/>
        <v>8692997930</v>
      </c>
    </row>
    <row r="826" spans="1:7" ht="22.5">
      <c r="A826" s="1" t="s">
        <v>145</v>
      </c>
      <c r="B826" s="2" t="s">
        <v>146</v>
      </c>
      <c r="C826" s="1" t="s">
        <v>96</v>
      </c>
      <c r="D826" s="2" t="s">
        <v>97</v>
      </c>
      <c r="E826" s="3">
        <v>17379048350</v>
      </c>
      <c r="F826" s="3">
        <v>0</v>
      </c>
      <c r="G826" s="3">
        <f t="shared" si="32"/>
        <v>17379048350</v>
      </c>
    </row>
    <row r="827" spans="1:7" ht="22.5">
      <c r="A827" s="1" t="s">
        <v>147</v>
      </c>
      <c r="B827" s="2" t="s">
        <v>148</v>
      </c>
      <c r="C827" s="1" t="s">
        <v>96</v>
      </c>
      <c r="D827" s="2" t="s">
        <v>97</v>
      </c>
      <c r="E827" s="3">
        <v>12460668670</v>
      </c>
      <c r="F827" s="3">
        <v>0</v>
      </c>
      <c r="G827" s="3">
        <f t="shared" si="32"/>
        <v>12460668670</v>
      </c>
    </row>
    <row r="828" spans="1:7" ht="22.5">
      <c r="A828" s="1" t="s">
        <v>149</v>
      </c>
      <c r="B828" s="2" t="s">
        <v>150</v>
      </c>
      <c r="C828" s="1" t="s">
        <v>96</v>
      </c>
      <c r="D828" s="2" t="s">
        <v>97</v>
      </c>
      <c r="E828" s="3">
        <v>1788732326</v>
      </c>
      <c r="F828" s="3">
        <v>0</v>
      </c>
      <c r="G828" s="3">
        <f t="shared" si="32"/>
        <v>1788732326</v>
      </c>
    </row>
    <row r="829" spans="1:7" ht="22.5">
      <c r="A829" s="1" t="s">
        <v>151</v>
      </c>
      <c r="B829" s="2" t="s">
        <v>152</v>
      </c>
      <c r="C829" s="1" t="s">
        <v>96</v>
      </c>
      <c r="D829" s="2" t="s">
        <v>97</v>
      </c>
      <c r="E829" s="3">
        <v>831819862</v>
      </c>
      <c r="F829" s="3">
        <v>0</v>
      </c>
      <c r="G829" s="3">
        <f t="shared" si="32"/>
        <v>831819862</v>
      </c>
    </row>
    <row r="830" spans="1:7" ht="22.5">
      <c r="A830" s="1" t="s">
        <v>153</v>
      </c>
      <c r="B830" s="2" t="s">
        <v>154</v>
      </c>
      <c r="C830" s="1" t="s">
        <v>96</v>
      </c>
      <c r="D830" s="2" t="s">
        <v>97</v>
      </c>
      <c r="E830" s="3">
        <v>515974900</v>
      </c>
      <c r="F830" s="3">
        <v>0</v>
      </c>
      <c r="G830" s="3">
        <f t="shared" si="32"/>
        <v>515974900</v>
      </c>
    </row>
    <row r="831" spans="1:7" ht="22.5">
      <c r="A831" s="1" t="s">
        <v>155</v>
      </c>
      <c r="B831" s="2" t="s">
        <v>156</v>
      </c>
      <c r="C831" s="1" t="s">
        <v>96</v>
      </c>
      <c r="D831" s="2" t="s">
        <v>97</v>
      </c>
      <c r="E831" s="3">
        <v>5213942</v>
      </c>
      <c r="F831" s="3">
        <v>0</v>
      </c>
      <c r="G831" s="3">
        <f t="shared" si="32"/>
        <v>5213942</v>
      </c>
    </row>
    <row r="832" spans="1:7" ht="22.5">
      <c r="A832" s="1" t="s">
        <v>157</v>
      </c>
      <c r="B832" s="2" t="s">
        <v>158</v>
      </c>
      <c r="C832" s="1" t="s">
        <v>96</v>
      </c>
      <c r="D832" s="2" t="s">
        <v>97</v>
      </c>
      <c r="E832" s="3">
        <v>220953076</v>
      </c>
      <c r="F832" s="3">
        <v>0</v>
      </c>
      <c r="G832" s="3">
        <f t="shared" si="32"/>
        <v>220953076</v>
      </c>
    </row>
    <row r="833" spans="1:7" ht="22.5">
      <c r="A833" s="1" t="s">
        <v>159</v>
      </c>
      <c r="B833" s="2" t="s">
        <v>160</v>
      </c>
      <c r="C833" s="1" t="s">
        <v>96</v>
      </c>
      <c r="D833" s="2" t="s">
        <v>97</v>
      </c>
      <c r="E833" s="3">
        <v>15815509930</v>
      </c>
      <c r="F833" s="3">
        <v>0</v>
      </c>
      <c r="G833" s="3">
        <f t="shared" si="32"/>
        <v>15815509930</v>
      </c>
    </row>
    <row r="834" spans="1:7" ht="22.5">
      <c r="A834" s="1" t="s">
        <v>111</v>
      </c>
      <c r="B834" s="2" t="s">
        <v>112</v>
      </c>
      <c r="C834" s="1" t="s">
        <v>98</v>
      </c>
      <c r="D834" s="2" t="s">
        <v>99</v>
      </c>
      <c r="E834" s="3">
        <v>72688455</v>
      </c>
      <c r="F834" s="3">
        <v>0</v>
      </c>
      <c r="G834" s="3">
        <f t="shared" si="32"/>
        <v>72688455</v>
      </c>
    </row>
    <row r="835" spans="1:7" ht="22.5">
      <c r="A835" s="1" t="s">
        <v>113</v>
      </c>
      <c r="B835" s="2" t="s">
        <v>114</v>
      </c>
      <c r="C835" s="1" t="s">
        <v>98</v>
      </c>
      <c r="D835" s="2" t="s">
        <v>99</v>
      </c>
      <c r="E835" s="3">
        <v>5546455</v>
      </c>
      <c r="F835" s="3">
        <v>0</v>
      </c>
      <c r="G835" s="3">
        <f t="shared" si="32"/>
        <v>5546455</v>
      </c>
    </row>
    <row r="836" spans="1:7" ht="22.5">
      <c r="A836" s="1" t="s">
        <v>115</v>
      </c>
      <c r="B836" s="2" t="s">
        <v>116</v>
      </c>
      <c r="C836" s="1" t="s">
        <v>98</v>
      </c>
      <c r="D836" s="2" t="s">
        <v>99</v>
      </c>
      <c r="E836" s="3">
        <v>8879787</v>
      </c>
      <c r="F836" s="3">
        <v>0</v>
      </c>
      <c r="G836" s="3">
        <f t="shared" si="32"/>
        <v>8879787</v>
      </c>
    </row>
    <row r="837" spans="1:7" ht="22.5">
      <c r="A837" s="1" t="s">
        <v>117</v>
      </c>
      <c r="B837" s="2" t="s">
        <v>118</v>
      </c>
      <c r="C837" s="1" t="s">
        <v>98</v>
      </c>
      <c r="D837" s="2" t="s">
        <v>99</v>
      </c>
      <c r="E837" s="3">
        <v>48187524</v>
      </c>
      <c r="F837" s="3">
        <v>0</v>
      </c>
      <c r="G837" s="3">
        <f t="shared" si="32"/>
        <v>48187524</v>
      </c>
    </row>
    <row r="838" spans="1:7" ht="22.5">
      <c r="A838" s="1" t="s">
        <v>119</v>
      </c>
      <c r="B838" s="2" t="s">
        <v>120</v>
      </c>
      <c r="C838" s="1" t="s">
        <v>98</v>
      </c>
      <c r="D838" s="2" t="s">
        <v>99</v>
      </c>
      <c r="E838" s="3">
        <v>244178</v>
      </c>
      <c r="F838" s="3">
        <v>0</v>
      </c>
      <c r="G838" s="3">
        <f t="shared" si="32"/>
        <v>244178</v>
      </c>
    </row>
    <row r="839" spans="1:7" ht="22.5">
      <c r="A839" s="1" t="s">
        <v>121</v>
      </c>
      <c r="B839" s="2" t="s">
        <v>122</v>
      </c>
      <c r="C839" s="1" t="s">
        <v>98</v>
      </c>
      <c r="D839" s="2" t="s">
        <v>99</v>
      </c>
      <c r="E839" s="3">
        <v>20036866</v>
      </c>
      <c r="F839" s="3">
        <v>0</v>
      </c>
      <c r="G839" s="3">
        <f t="shared" si="32"/>
        <v>20036866</v>
      </c>
    </row>
    <row r="840" spans="1:7" ht="22.5">
      <c r="A840" s="1" t="s">
        <v>123</v>
      </c>
      <c r="B840" s="2" t="s">
        <v>124</v>
      </c>
      <c r="C840" s="1" t="s">
        <v>98</v>
      </c>
      <c r="D840" s="2" t="s">
        <v>99</v>
      </c>
      <c r="E840" s="3">
        <v>11267642</v>
      </c>
      <c r="F840" s="3">
        <v>0</v>
      </c>
      <c r="G840" s="3">
        <f t="shared" si="32"/>
        <v>11267642</v>
      </c>
    </row>
    <row r="841" spans="1:7" ht="22.5">
      <c r="A841" s="1" t="s">
        <v>125</v>
      </c>
      <c r="B841" s="2" t="s">
        <v>126</v>
      </c>
      <c r="C841" s="1" t="s">
        <v>98</v>
      </c>
      <c r="D841" s="2" t="s">
        <v>99</v>
      </c>
      <c r="E841" s="3">
        <v>19296455</v>
      </c>
      <c r="F841" s="3">
        <v>0</v>
      </c>
      <c r="G841" s="3">
        <f t="shared" si="32"/>
        <v>19296455</v>
      </c>
    </row>
    <row r="842" spans="1:7" ht="22.5">
      <c r="A842" s="1" t="s">
        <v>127</v>
      </c>
      <c r="B842" s="2" t="s">
        <v>128</v>
      </c>
      <c r="C842" s="1" t="s">
        <v>98</v>
      </c>
      <c r="D842" s="2" t="s">
        <v>99</v>
      </c>
      <c r="E842" s="3">
        <v>5546455</v>
      </c>
      <c r="F842" s="3">
        <v>0</v>
      </c>
      <c r="G842" s="3">
        <f t="shared" si="32"/>
        <v>5546455</v>
      </c>
    </row>
    <row r="843" spans="1:7" ht="22.5">
      <c r="A843" s="1" t="s">
        <v>129</v>
      </c>
      <c r="B843" s="2" t="s">
        <v>130</v>
      </c>
      <c r="C843" s="1" t="s">
        <v>98</v>
      </c>
      <c r="D843" s="2" t="s">
        <v>99</v>
      </c>
      <c r="E843" s="3">
        <v>4713122</v>
      </c>
      <c r="F843" s="3">
        <v>0</v>
      </c>
      <c r="G843" s="3">
        <f t="shared" si="32"/>
        <v>4713122</v>
      </c>
    </row>
    <row r="844" spans="1:7" ht="22.5">
      <c r="A844" s="1" t="s">
        <v>131</v>
      </c>
      <c r="B844" s="2" t="s">
        <v>132</v>
      </c>
      <c r="C844" s="1" t="s">
        <v>98</v>
      </c>
      <c r="D844" s="2" t="s">
        <v>99</v>
      </c>
      <c r="E844" s="3">
        <v>6546455</v>
      </c>
      <c r="F844" s="3">
        <v>0</v>
      </c>
      <c r="G844" s="3">
        <f t="shared" si="32"/>
        <v>6546455</v>
      </c>
    </row>
    <row r="845" spans="1:7" ht="22.5">
      <c r="A845" s="1" t="s">
        <v>133</v>
      </c>
      <c r="B845" s="2" t="s">
        <v>134</v>
      </c>
      <c r="C845" s="1" t="s">
        <v>98</v>
      </c>
      <c r="D845" s="2" t="s">
        <v>99</v>
      </c>
      <c r="E845" s="3">
        <v>14413121</v>
      </c>
      <c r="F845" s="3">
        <v>0</v>
      </c>
      <c r="G845" s="3">
        <f t="shared" si="32"/>
        <v>14413121</v>
      </c>
    </row>
    <row r="846" spans="1:7" ht="22.5">
      <c r="A846" s="1" t="s">
        <v>135</v>
      </c>
      <c r="B846" s="2" t="s">
        <v>136</v>
      </c>
      <c r="C846" s="1" t="s">
        <v>98</v>
      </c>
      <c r="D846" s="2" t="s">
        <v>99</v>
      </c>
      <c r="E846" s="3">
        <v>10713121</v>
      </c>
      <c r="F846" s="3">
        <v>0</v>
      </c>
      <c r="G846" s="3">
        <f t="shared" si="32"/>
        <v>10713121</v>
      </c>
    </row>
    <row r="847" spans="1:7" ht="22.5">
      <c r="A847" s="1" t="s">
        <v>137</v>
      </c>
      <c r="B847" s="2" t="s">
        <v>138</v>
      </c>
      <c r="C847" s="1" t="s">
        <v>98</v>
      </c>
      <c r="D847" s="2" t="s">
        <v>99</v>
      </c>
      <c r="E847" s="3">
        <v>54682454</v>
      </c>
      <c r="F847" s="3">
        <v>0</v>
      </c>
      <c r="G847" s="3">
        <f t="shared" si="32"/>
        <v>54682454</v>
      </c>
    </row>
    <row r="848" spans="1:7" ht="22.5">
      <c r="A848" s="1" t="s">
        <v>139</v>
      </c>
      <c r="B848" s="2" t="s">
        <v>140</v>
      </c>
      <c r="C848" s="1" t="s">
        <v>98</v>
      </c>
      <c r="D848" s="2" t="s">
        <v>99</v>
      </c>
      <c r="E848" s="3">
        <v>14107868</v>
      </c>
      <c r="F848" s="3">
        <v>0</v>
      </c>
      <c r="G848" s="3">
        <f t="shared" si="32"/>
        <v>14107868</v>
      </c>
    </row>
    <row r="849" spans="1:8" ht="22.5">
      <c r="A849" s="1" t="s">
        <v>161</v>
      </c>
      <c r="B849" s="2" t="s">
        <v>162</v>
      </c>
      <c r="C849" s="1" t="s">
        <v>98</v>
      </c>
      <c r="D849" s="2" t="s">
        <v>99</v>
      </c>
      <c r="E849" s="3">
        <v>8379788</v>
      </c>
      <c r="F849" s="3">
        <v>0</v>
      </c>
      <c r="G849" s="3">
        <f t="shared" si="32"/>
        <v>8379788</v>
      </c>
    </row>
    <row r="850" spans="1:8" ht="22.5">
      <c r="A850" s="1" t="s">
        <v>141</v>
      </c>
      <c r="B850" s="2" t="s">
        <v>142</v>
      </c>
      <c r="C850" s="1" t="s">
        <v>98</v>
      </c>
      <c r="D850" s="2" t="s">
        <v>99</v>
      </c>
      <c r="E850" s="3">
        <v>6245633</v>
      </c>
      <c r="F850" s="3">
        <v>0</v>
      </c>
      <c r="G850" s="3">
        <f t="shared" si="32"/>
        <v>6245633</v>
      </c>
    </row>
    <row r="851" spans="1:8" ht="22.5">
      <c r="A851" s="1" t="s">
        <v>143</v>
      </c>
      <c r="B851" s="2" t="s">
        <v>144</v>
      </c>
      <c r="C851" s="1" t="s">
        <v>98</v>
      </c>
      <c r="D851" s="2" t="s">
        <v>99</v>
      </c>
      <c r="E851" s="3">
        <v>6213122</v>
      </c>
      <c r="F851" s="3">
        <v>0</v>
      </c>
      <c r="G851" s="3">
        <f t="shared" si="32"/>
        <v>6213122</v>
      </c>
    </row>
    <row r="852" spans="1:8" ht="22.5">
      <c r="A852" s="1" t="s">
        <v>145</v>
      </c>
      <c r="B852" s="2" t="s">
        <v>146</v>
      </c>
      <c r="C852" s="1" t="s">
        <v>98</v>
      </c>
      <c r="D852" s="2" t="s">
        <v>99</v>
      </c>
      <c r="E852" s="3">
        <v>7713122</v>
      </c>
      <c r="F852" s="3">
        <v>0</v>
      </c>
      <c r="G852" s="3">
        <f t="shared" si="32"/>
        <v>7713122</v>
      </c>
    </row>
    <row r="853" spans="1:8" ht="22.5">
      <c r="A853" s="1" t="s">
        <v>147</v>
      </c>
      <c r="B853" s="2" t="s">
        <v>148</v>
      </c>
      <c r="C853" s="1" t="s">
        <v>98</v>
      </c>
      <c r="D853" s="2" t="s">
        <v>99</v>
      </c>
      <c r="E853" s="3">
        <v>16279788</v>
      </c>
      <c r="F853" s="3">
        <v>0</v>
      </c>
      <c r="G853" s="3">
        <f t="shared" si="32"/>
        <v>16279788</v>
      </c>
    </row>
    <row r="854" spans="1:8" ht="22.5">
      <c r="A854" s="1" t="s">
        <v>149</v>
      </c>
      <c r="B854" s="2" t="s">
        <v>150</v>
      </c>
      <c r="C854" s="1" t="s">
        <v>98</v>
      </c>
      <c r="D854" s="2" t="s">
        <v>99</v>
      </c>
      <c r="E854" s="3">
        <v>46455</v>
      </c>
      <c r="F854" s="3">
        <v>0</v>
      </c>
      <c r="G854" s="3">
        <f t="shared" si="32"/>
        <v>46455</v>
      </c>
    </row>
    <row r="855" spans="1:8" ht="22.5">
      <c r="A855" s="1" t="s">
        <v>151</v>
      </c>
      <c r="B855" s="2" t="s">
        <v>152</v>
      </c>
      <c r="C855" s="1" t="s">
        <v>98</v>
      </c>
      <c r="D855" s="2" t="s">
        <v>99</v>
      </c>
      <c r="E855" s="3">
        <v>34830015</v>
      </c>
      <c r="F855" s="3">
        <v>0</v>
      </c>
      <c r="G855" s="3">
        <f t="shared" ref="G855:G862" si="33">E855-F855</f>
        <v>34830015</v>
      </c>
    </row>
    <row r="856" spans="1:8" ht="22.5">
      <c r="A856" s="1" t="s">
        <v>153</v>
      </c>
      <c r="B856" s="2" t="s">
        <v>154</v>
      </c>
      <c r="C856" s="1" t="s">
        <v>98</v>
      </c>
      <c r="D856" s="2" t="s">
        <v>99</v>
      </c>
      <c r="E856" s="3">
        <v>2043455</v>
      </c>
      <c r="F856" s="3">
        <v>0</v>
      </c>
      <c r="G856" s="3">
        <f t="shared" si="33"/>
        <v>2043455</v>
      </c>
    </row>
    <row r="857" spans="1:8" ht="22.5">
      <c r="A857" s="1" t="s">
        <v>155</v>
      </c>
      <c r="B857" s="2" t="s">
        <v>156</v>
      </c>
      <c r="C857" s="1" t="s">
        <v>98</v>
      </c>
      <c r="D857" s="2" t="s">
        <v>99</v>
      </c>
      <c r="E857" s="3">
        <v>7713122</v>
      </c>
      <c r="F857" s="3">
        <v>0</v>
      </c>
      <c r="G857" s="3">
        <f t="shared" si="33"/>
        <v>7713122</v>
      </c>
    </row>
    <row r="858" spans="1:8" ht="22.5">
      <c r="A858" s="1" t="s">
        <v>157</v>
      </c>
      <c r="B858" s="2" t="s">
        <v>158</v>
      </c>
      <c r="C858" s="1" t="s">
        <v>98</v>
      </c>
      <c r="D858" s="2" t="s">
        <v>99</v>
      </c>
      <c r="E858" s="3">
        <v>5546455</v>
      </c>
      <c r="F858" s="3">
        <v>0</v>
      </c>
      <c r="G858" s="3">
        <f t="shared" si="33"/>
        <v>5546455</v>
      </c>
    </row>
    <row r="859" spans="1:8" ht="22.5">
      <c r="A859" s="1" t="s">
        <v>159</v>
      </c>
      <c r="B859" s="2" t="s">
        <v>160</v>
      </c>
      <c r="C859" s="1" t="s">
        <v>98</v>
      </c>
      <c r="D859" s="2" t="s">
        <v>99</v>
      </c>
      <c r="E859" s="3">
        <v>40946911</v>
      </c>
      <c r="F859" s="3">
        <v>0</v>
      </c>
      <c r="G859" s="3">
        <f t="shared" si="33"/>
        <v>40946911</v>
      </c>
    </row>
    <row r="860" spans="1:8" ht="22.5">
      <c r="A860" s="1" t="s">
        <v>169</v>
      </c>
      <c r="B860" s="2" t="s">
        <v>170</v>
      </c>
      <c r="C860" s="1" t="s">
        <v>98</v>
      </c>
      <c r="D860" s="2" t="s">
        <v>99</v>
      </c>
      <c r="E860" s="3">
        <v>46455</v>
      </c>
      <c r="F860" s="3">
        <v>0</v>
      </c>
      <c r="G860" s="3">
        <f t="shared" si="33"/>
        <v>46455</v>
      </c>
    </row>
    <row r="861" spans="1:8" ht="22.5">
      <c r="A861" s="1" t="s">
        <v>111</v>
      </c>
      <c r="B861" s="2" t="s">
        <v>112</v>
      </c>
      <c r="C861" s="1" t="s">
        <v>100</v>
      </c>
      <c r="D861" s="2" t="s">
        <v>101</v>
      </c>
      <c r="E861" s="3">
        <v>4816666</v>
      </c>
      <c r="F861" s="3">
        <v>0</v>
      </c>
      <c r="G861" s="3">
        <f t="shared" si="33"/>
        <v>4816666</v>
      </c>
    </row>
    <row r="862" spans="1:8" ht="22.5">
      <c r="A862" s="1" t="s">
        <v>123</v>
      </c>
      <c r="B862" s="2" t="s">
        <v>124</v>
      </c>
      <c r="C862" s="1" t="s">
        <v>100</v>
      </c>
      <c r="D862" s="2" t="s">
        <v>101</v>
      </c>
      <c r="E862" s="3">
        <v>317333333</v>
      </c>
      <c r="F862" s="3">
        <v>0</v>
      </c>
      <c r="G862" s="3">
        <f t="shared" si="33"/>
        <v>317333333</v>
      </c>
      <c r="H862" s="2" t="s">
        <v>258</v>
      </c>
    </row>
    <row r="863" spans="1:8" s="9" customFormat="1" ht="22.5">
      <c r="A863" s="34"/>
      <c r="B863" s="35"/>
      <c r="C863" s="34"/>
      <c r="D863" s="35"/>
      <c r="E863" s="36">
        <f>SUM(E787:E862)</f>
        <v>185054547807</v>
      </c>
      <c r="F863" s="36">
        <f t="shared" ref="F863:G863" si="34">SUM(F787:F862)</f>
        <v>0</v>
      </c>
      <c r="G863" s="36">
        <f t="shared" si="34"/>
        <v>185054547807</v>
      </c>
      <c r="H863" s="36">
        <f>G863</f>
        <v>185054547807</v>
      </c>
    </row>
    <row r="864" spans="1:8">
      <c r="E864" s="4">
        <f>SUM(E2:E862)</f>
        <v>902445193173</v>
      </c>
      <c r="F864" s="4">
        <f t="shared" ref="F864" si="35">SUM(F2:F862)</f>
        <v>19689004510</v>
      </c>
      <c r="G864" s="4">
        <f>E864-F864</f>
        <v>882756188663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rightToLeft="1" topLeftCell="A32" workbookViewId="0">
      <selection activeCell="I48" sqref="I48"/>
    </sheetView>
  </sheetViews>
  <sheetFormatPr defaultRowHeight="14.25"/>
  <cols>
    <col min="4" max="4" width="34.625" customWidth="1"/>
    <col min="5" max="5" width="20.125" customWidth="1"/>
    <col min="6" max="6" width="17.375" customWidth="1"/>
    <col min="7" max="7" width="17.375" style="9" customWidth="1"/>
    <col min="8" max="8" width="22.75" customWidth="1"/>
    <col min="9" max="9" width="25.125" customWidth="1"/>
  </cols>
  <sheetData>
    <row r="1" spans="1:9" ht="22.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104</v>
      </c>
    </row>
    <row r="2" spans="1:9" ht="22.5">
      <c r="A2" s="1" t="s">
        <v>242</v>
      </c>
      <c r="B2" s="2" t="s">
        <v>243</v>
      </c>
      <c r="C2" s="1" t="s">
        <v>6</v>
      </c>
      <c r="D2" s="2" t="s">
        <v>7</v>
      </c>
      <c r="E2" s="3">
        <v>1748663480</v>
      </c>
      <c r="F2" s="3">
        <v>0</v>
      </c>
      <c r="G2" s="3">
        <f>E2-F2</f>
        <v>1748663480</v>
      </c>
    </row>
    <row r="3" spans="1:9" ht="22.5">
      <c r="A3" s="1" t="s">
        <v>244</v>
      </c>
      <c r="B3" s="2" t="s">
        <v>245</v>
      </c>
      <c r="C3" s="1" t="s">
        <v>6</v>
      </c>
      <c r="D3" s="2" t="s">
        <v>7</v>
      </c>
      <c r="E3" s="3">
        <v>10117904021</v>
      </c>
      <c r="F3" s="3">
        <v>0</v>
      </c>
      <c r="G3" s="3">
        <f t="shared" ref="G3:G81" si="0">E3-F3</f>
        <v>10117904021</v>
      </c>
    </row>
    <row r="4" spans="1:9" ht="22.5">
      <c r="A4" s="1" t="s">
        <v>246</v>
      </c>
      <c r="B4" s="2" t="s">
        <v>247</v>
      </c>
      <c r="C4" s="1" t="s">
        <v>6</v>
      </c>
      <c r="D4" s="2" t="s">
        <v>7</v>
      </c>
      <c r="E4" s="3">
        <v>21456940913</v>
      </c>
      <c r="F4" s="3">
        <v>0</v>
      </c>
      <c r="G4" s="3">
        <f t="shared" si="0"/>
        <v>21456940913</v>
      </c>
    </row>
    <row r="5" spans="1:9" ht="22.5">
      <c r="A5" s="1" t="s">
        <v>242</v>
      </c>
      <c r="B5" s="2" t="s">
        <v>243</v>
      </c>
      <c r="C5" s="1" t="s">
        <v>8</v>
      </c>
      <c r="D5" s="2" t="s">
        <v>9</v>
      </c>
      <c r="E5" s="3">
        <v>116378629</v>
      </c>
      <c r="F5" s="3">
        <v>25725483</v>
      </c>
      <c r="G5" s="3">
        <f t="shared" si="0"/>
        <v>90653146</v>
      </c>
    </row>
    <row r="6" spans="1:9" ht="22.5">
      <c r="A6" s="1" t="s">
        <v>244</v>
      </c>
      <c r="B6" s="2" t="s">
        <v>245</v>
      </c>
      <c r="C6" s="1" t="s">
        <v>8</v>
      </c>
      <c r="D6" s="2" t="s">
        <v>9</v>
      </c>
      <c r="E6" s="3">
        <v>664271599</v>
      </c>
      <c r="F6" s="3">
        <v>27903282</v>
      </c>
      <c r="G6" s="3">
        <f t="shared" si="0"/>
        <v>636368317</v>
      </c>
    </row>
    <row r="7" spans="1:9" ht="22.5">
      <c r="A7" s="1" t="s">
        <v>246</v>
      </c>
      <c r="B7" s="2" t="s">
        <v>247</v>
      </c>
      <c r="C7" s="1" t="s">
        <v>8</v>
      </c>
      <c r="D7" s="2" t="s">
        <v>9</v>
      </c>
      <c r="E7" s="3">
        <v>1724816441</v>
      </c>
      <c r="F7" s="3">
        <v>0</v>
      </c>
      <c r="G7" s="3">
        <f t="shared" si="0"/>
        <v>1724816441</v>
      </c>
    </row>
    <row r="8" spans="1:9" ht="22.5">
      <c r="A8" s="1" t="s">
        <v>242</v>
      </c>
      <c r="B8" s="2" t="s">
        <v>243</v>
      </c>
      <c r="C8" s="1" t="s">
        <v>10</v>
      </c>
      <c r="D8" s="2" t="s">
        <v>11</v>
      </c>
      <c r="E8" s="3">
        <v>1342669083</v>
      </c>
      <c r="F8" s="3">
        <v>0</v>
      </c>
      <c r="G8" s="3">
        <f t="shared" si="0"/>
        <v>1342669083</v>
      </c>
    </row>
    <row r="9" spans="1:9" ht="22.5">
      <c r="A9" s="1" t="s">
        <v>244</v>
      </c>
      <c r="B9" s="2" t="s">
        <v>245</v>
      </c>
      <c r="C9" s="1" t="s">
        <v>10</v>
      </c>
      <c r="D9" s="2" t="s">
        <v>11</v>
      </c>
      <c r="E9" s="3">
        <v>6272818415</v>
      </c>
      <c r="F9" s="3">
        <v>0</v>
      </c>
      <c r="G9" s="3">
        <f t="shared" si="0"/>
        <v>6272818415</v>
      </c>
    </row>
    <row r="10" spans="1:9" ht="22.5">
      <c r="A10" s="1" t="s">
        <v>246</v>
      </c>
      <c r="B10" s="2" t="s">
        <v>247</v>
      </c>
      <c r="C10" s="1" t="s">
        <v>10</v>
      </c>
      <c r="D10" s="2" t="s">
        <v>11</v>
      </c>
      <c r="E10" s="3">
        <v>13229146901</v>
      </c>
      <c r="F10" s="3">
        <v>0</v>
      </c>
      <c r="G10" s="3">
        <f t="shared" si="0"/>
        <v>13229146901</v>
      </c>
    </row>
    <row r="11" spans="1:9" ht="22.5">
      <c r="A11" s="1" t="s">
        <v>244</v>
      </c>
      <c r="B11" s="2" t="s">
        <v>245</v>
      </c>
      <c r="C11" s="1" t="s">
        <v>12</v>
      </c>
      <c r="D11" s="2" t="s">
        <v>13</v>
      </c>
      <c r="E11" s="3">
        <v>889996339</v>
      </c>
      <c r="F11" s="3">
        <v>0</v>
      </c>
      <c r="G11" s="3">
        <f t="shared" si="0"/>
        <v>889996339</v>
      </c>
    </row>
    <row r="12" spans="1:9" ht="22.5">
      <c r="A12" s="1" t="s">
        <v>246</v>
      </c>
      <c r="B12" s="2" t="s">
        <v>247</v>
      </c>
      <c r="C12" s="1" t="s">
        <v>12</v>
      </c>
      <c r="D12" s="2" t="s">
        <v>13</v>
      </c>
      <c r="E12" s="3">
        <v>2607576551</v>
      </c>
      <c r="F12" s="3">
        <v>0</v>
      </c>
      <c r="G12" s="3">
        <f t="shared" si="0"/>
        <v>2607576551</v>
      </c>
      <c r="H12" s="30" t="s">
        <v>423</v>
      </c>
      <c r="I12" s="30" t="s">
        <v>423</v>
      </c>
    </row>
    <row r="13" spans="1:9" s="9" customFormat="1" ht="22.5">
      <c r="A13" s="28"/>
      <c r="B13" s="29"/>
      <c r="C13" s="28"/>
      <c r="D13" s="29"/>
      <c r="E13" s="30">
        <f>SUM(E2:E12)</f>
        <v>60171182372</v>
      </c>
      <c r="F13" s="30">
        <f t="shared" ref="F13:G13" si="1">SUM(F2:F12)</f>
        <v>53628765</v>
      </c>
      <c r="G13" s="30">
        <f t="shared" si="1"/>
        <v>60117553607</v>
      </c>
      <c r="H13" s="30">
        <f>G13</f>
        <v>60117553607</v>
      </c>
      <c r="I13" s="30">
        <f>H13+H27+H42</f>
        <v>66142001339</v>
      </c>
    </row>
    <row r="14" spans="1:9" ht="22.5">
      <c r="A14" s="1" t="s">
        <v>242</v>
      </c>
      <c r="B14" s="2" t="s">
        <v>243</v>
      </c>
      <c r="C14" s="1" t="s">
        <v>14</v>
      </c>
      <c r="D14" s="2" t="s">
        <v>15</v>
      </c>
      <c r="E14" s="3">
        <v>780828230</v>
      </c>
      <c r="F14" s="3">
        <v>0</v>
      </c>
      <c r="G14" s="3">
        <f t="shared" si="0"/>
        <v>780828230</v>
      </c>
    </row>
    <row r="15" spans="1:9" ht="22.5">
      <c r="A15" s="1" t="s">
        <v>244</v>
      </c>
      <c r="B15" s="2" t="s">
        <v>245</v>
      </c>
      <c r="C15" s="1" t="s">
        <v>14</v>
      </c>
      <c r="D15" s="2" t="s">
        <v>15</v>
      </c>
      <c r="E15" s="3">
        <v>6246365178</v>
      </c>
      <c r="F15" s="3">
        <v>0</v>
      </c>
      <c r="G15" s="3">
        <f t="shared" si="0"/>
        <v>6246365178</v>
      </c>
    </row>
    <row r="16" spans="1:9" ht="22.5">
      <c r="A16" s="1" t="s">
        <v>246</v>
      </c>
      <c r="B16" s="2" t="s">
        <v>247</v>
      </c>
      <c r="C16" s="1" t="s">
        <v>14</v>
      </c>
      <c r="D16" s="2" t="s">
        <v>15</v>
      </c>
      <c r="E16" s="3">
        <v>14825852154</v>
      </c>
      <c r="F16" s="3">
        <v>0</v>
      </c>
      <c r="G16" s="3">
        <f t="shared" si="0"/>
        <v>14825852154</v>
      </c>
      <c r="H16" s="30" t="s">
        <v>393</v>
      </c>
    </row>
    <row r="17" spans="1:8" s="9" customFormat="1" ht="22.5">
      <c r="A17" s="28"/>
      <c r="B17" s="29"/>
      <c r="C17" s="28"/>
      <c r="D17" s="29"/>
      <c r="E17" s="30">
        <f>SUM(E14:E16)</f>
        <v>21853045562</v>
      </c>
      <c r="F17" s="30">
        <f t="shared" ref="F17:G17" si="2">SUM(F14:F16)</f>
        <v>0</v>
      </c>
      <c r="G17" s="30">
        <f t="shared" si="2"/>
        <v>21853045562</v>
      </c>
      <c r="H17" s="30">
        <f>G17</f>
        <v>21853045562</v>
      </c>
    </row>
    <row r="18" spans="1:8" ht="22.5">
      <c r="A18" s="1" t="s">
        <v>242</v>
      </c>
      <c r="B18" s="2" t="s">
        <v>243</v>
      </c>
      <c r="C18" s="1" t="s">
        <v>16</v>
      </c>
      <c r="D18" s="2" t="s">
        <v>17</v>
      </c>
      <c r="E18" s="3">
        <v>891249342</v>
      </c>
      <c r="F18" s="3">
        <v>0</v>
      </c>
      <c r="G18" s="3">
        <f t="shared" si="0"/>
        <v>891249342</v>
      </c>
    </row>
    <row r="19" spans="1:8" ht="22.5">
      <c r="A19" s="1" t="s">
        <v>244</v>
      </c>
      <c r="B19" s="2" t="s">
        <v>245</v>
      </c>
      <c r="C19" s="1" t="s">
        <v>16</v>
      </c>
      <c r="D19" s="2" t="s">
        <v>17</v>
      </c>
      <c r="E19" s="3">
        <v>4108910292</v>
      </c>
      <c r="F19" s="3">
        <v>1880694121</v>
      </c>
      <c r="G19" s="3">
        <f t="shared" si="0"/>
        <v>2228216171</v>
      </c>
    </row>
    <row r="20" spans="1:8" ht="22.5">
      <c r="A20" s="1" t="s">
        <v>246</v>
      </c>
      <c r="B20" s="2" t="s">
        <v>247</v>
      </c>
      <c r="C20" s="1" t="s">
        <v>16</v>
      </c>
      <c r="D20" s="2" t="s">
        <v>17</v>
      </c>
      <c r="E20" s="3">
        <v>9784025695</v>
      </c>
      <c r="F20" s="3">
        <v>4229153639</v>
      </c>
      <c r="G20" s="3">
        <f t="shared" si="0"/>
        <v>5554872056</v>
      </c>
    </row>
    <row r="21" spans="1:8" ht="22.5">
      <c r="A21" s="1" t="s">
        <v>242</v>
      </c>
      <c r="B21" s="2" t="s">
        <v>243</v>
      </c>
      <c r="C21" s="1" t="s">
        <v>18</v>
      </c>
      <c r="D21" s="2" t="s">
        <v>19</v>
      </c>
      <c r="E21" s="3">
        <v>479602954</v>
      </c>
      <c r="F21" s="3">
        <v>67926362</v>
      </c>
      <c r="G21" s="3">
        <f t="shared" si="0"/>
        <v>411676592</v>
      </c>
    </row>
    <row r="22" spans="1:8" ht="22.5">
      <c r="A22" s="1" t="s">
        <v>244</v>
      </c>
      <c r="B22" s="2" t="s">
        <v>245</v>
      </c>
      <c r="C22" s="1" t="s">
        <v>18</v>
      </c>
      <c r="D22" s="2" t="s">
        <v>19</v>
      </c>
      <c r="E22" s="3">
        <v>1892374908</v>
      </c>
      <c r="F22" s="3">
        <v>1306369594</v>
      </c>
      <c r="G22" s="3">
        <f t="shared" si="0"/>
        <v>586005314</v>
      </c>
    </row>
    <row r="23" spans="1:8" ht="22.5">
      <c r="A23" s="1" t="s">
        <v>246</v>
      </c>
      <c r="B23" s="2" t="s">
        <v>247</v>
      </c>
      <c r="C23" s="1" t="s">
        <v>18</v>
      </c>
      <c r="D23" s="2" t="s">
        <v>19</v>
      </c>
      <c r="E23" s="3">
        <v>4643100340</v>
      </c>
      <c r="F23" s="3">
        <v>3149826438</v>
      </c>
      <c r="G23" s="3">
        <f t="shared" si="0"/>
        <v>1493273902</v>
      </c>
      <c r="H23" s="30" t="s">
        <v>410</v>
      </c>
    </row>
    <row r="24" spans="1:8" s="9" customFormat="1" ht="22.5">
      <c r="A24" s="28"/>
      <c r="B24" s="29"/>
      <c r="C24" s="28"/>
      <c r="D24" s="29"/>
      <c r="E24" s="30">
        <f>SUM(E18:E23)</f>
        <v>21799263531</v>
      </c>
      <c r="F24" s="30">
        <f t="shared" ref="F24:G24" si="3">SUM(F18:F23)</f>
        <v>10633970154</v>
      </c>
      <c r="G24" s="30">
        <f t="shared" si="3"/>
        <v>11165293377</v>
      </c>
      <c r="H24" s="30">
        <f>G24</f>
        <v>11165293377</v>
      </c>
    </row>
    <row r="25" spans="1:8" ht="22.5">
      <c r="A25" s="1" t="s">
        <v>244</v>
      </c>
      <c r="B25" s="2" t="s">
        <v>245</v>
      </c>
      <c r="C25" s="1" t="s">
        <v>20</v>
      </c>
      <c r="D25" s="2" t="s">
        <v>21</v>
      </c>
      <c r="E25" s="3">
        <v>708599609</v>
      </c>
      <c r="F25" s="3">
        <v>539200</v>
      </c>
      <c r="G25" s="3">
        <f t="shared" si="0"/>
        <v>708060409</v>
      </c>
    </row>
    <row r="26" spans="1:8" ht="22.5">
      <c r="A26" s="1" t="s">
        <v>246</v>
      </c>
      <c r="B26" s="2" t="s">
        <v>247</v>
      </c>
      <c r="C26" s="1" t="s">
        <v>20</v>
      </c>
      <c r="D26" s="2" t="s">
        <v>21</v>
      </c>
      <c r="E26" s="3">
        <v>1896708373</v>
      </c>
      <c r="F26" s="3">
        <v>0</v>
      </c>
      <c r="G26" s="3">
        <f t="shared" si="0"/>
        <v>1896708373</v>
      </c>
      <c r="H26" s="30" t="s">
        <v>423</v>
      </c>
    </row>
    <row r="27" spans="1:8" s="9" customFormat="1" ht="22.5">
      <c r="A27" s="28"/>
      <c r="B27" s="29"/>
      <c r="C27" s="28"/>
      <c r="D27" s="29"/>
      <c r="E27" s="30">
        <f>SUM(E25:E26)</f>
        <v>2605307982</v>
      </c>
      <c r="F27" s="30">
        <f t="shared" ref="F27:G27" si="4">SUM(F25:F26)</f>
        <v>539200</v>
      </c>
      <c r="G27" s="30">
        <f t="shared" si="4"/>
        <v>2604768782</v>
      </c>
      <c r="H27" s="30">
        <f>G27</f>
        <v>2604768782</v>
      </c>
    </row>
    <row r="28" spans="1:8" ht="22.5">
      <c r="A28" s="1" t="s">
        <v>242</v>
      </c>
      <c r="B28" s="2" t="s">
        <v>243</v>
      </c>
      <c r="C28" s="1" t="s">
        <v>22</v>
      </c>
      <c r="D28" s="2" t="s">
        <v>23</v>
      </c>
      <c r="E28" s="3">
        <v>459667238</v>
      </c>
      <c r="F28" s="3">
        <v>0</v>
      </c>
      <c r="G28" s="3">
        <f t="shared" si="0"/>
        <v>459667238</v>
      </c>
    </row>
    <row r="29" spans="1:8" ht="22.5">
      <c r="A29" s="1" t="s">
        <v>244</v>
      </c>
      <c r="B29" s="2" t="s">
        <v>245</v>
      </c>
      <c r="C29" s="1" t="s">
        <v>22</v>
      </c>
      <c r="D29" s="2" t="s">
        <v>23</v>
      </c>
      <c r="E29" s="3">
        <v>1412957581</v>
      </c>
      <c r="F29" s="3">
        <v>147945</v>
      </c>
      <c r="G29" s="3">
        <f t="shared" si="0"/>
        <v>1412809636</v>
      </c>
    </row>
    <row r="30" spans="1:8" ht="22.5">
      <c r="A30" s="1" t="s">
        <v>246</v>
      </c>
      <c r="B30" s="2" t="s">
        <v>247</v>
      </c>
      <c r="C30" s="1" t="s">
        <v>22</v>
      </c>
      <c r="D30" s="2" t="s">
        <v>23</v>
      </c>
      <c r="E30" s="3">
        <v>4329906539</v>
      </c>
      <c r="F30" s="3">
        <v>2954034292</v>
      </c>
      <c r="G30" s="3">
        <f t="shared" si="0"/>
        <v>1375872247</v>
      </c>
      <c r="H30" s="30" t="s">
        <v>430</v>
      </c>
    </row>
    <row r="31" spans="1:8" s="9" customFormat="1" ht="22.5">
      <c r="A31" s="28"/>
      <c r="B31" s="29"/>
      <c r="C31" s="28"/>
      <c r="D31" s="29"/>
      <c r="E31" s="30">
        <f>SUM(E28:E30)</f>
        <v>6202531358</v>
      </c>
      <c r="F31" s="30">
        <f t="shared" ref="F31:G31" si="5">SUM(F28:F30)</f>
        <v>2954182237</v>
      </c>
      <c r="G31" s="30">
        <f t="shared" si="5"/>
        <v>3248349121</v>
      </c>
      <c r="H31" s="30">
        <f>G31</f>
        <v>3248349121</v>
      </c>
    </row>
    <row r="32" spans="1:8" ht="22.5">
      <c r="A32" s="1" t="s">
        <v>242</v>
      </c>
      <c r="B32" s="2" t="s">
        <v>243</v>
      </c>
      <c r="C32" s="1" t="s">
        <v>24</v>
      </c>
      <c r="D32" s="2" t="s">
        <v>25</v>
      </c>
      <c r="E32" s="3">
        <v>92770348</v>
      </c>
      <c r="F32" s="3">
        <v>0</v>
      </c>
      <c r="G32" s="3">
        <f t="shared" si="0"/>
        <v>92770348</v>
      </c>
    </row>
    <row r="33" spans="1:9" ht="22.5">
      <c r="A33" s="1" t="s">
        <v>244</v>
      </c>
      <c r="B33" s="2" t="s">
        <v>245</v>
      </c>
      <c r="C33" s="1" t="s">
        <v>24</v>
      </c>
      <c r="D33" s="2" t="s">
        <v>25</v>
      </c>
      <c r="E33" s="3">
        <v>2163497754</v>
      </c>
      <c r="F33" s="3">
        <v>0</v>
      </c>
      <c r="G33" s="3">
        <f t="shared" si="0"/>
        <v>2163497754</v>
      </c>
    </row>
    <row r="34" spans="1:9" ht="22.5">
      <c r="A34" s="1" t="s">
        <v>246</v>
      </c>
      <c r="B34" s="2" t="s">
        <v>247</v>
      </c>
      <c r="C34" s="1" t="s">
        <v>24</v>
      </c>
      <c r="D34" s="2" t="s">
        <v>25</v>
      </c>
      <c r="E34" s="3">
        <v>4126114197</v>
      </c>
      <c r="F34" s="3">
        <v>0</v>
      </c>
      <c r="G34" s="3">
        <f t="shared" si="0"/>
        <v>4126114197</v>
      </c>
    </row>
    <row r="35" spans="1:9" ht="22.5">
      <c r="A35" s="1" t="s">
        <v>242</v>
      </c>
      <c r="B35" s="2" t="s">
        <v>243</v>
      </c>
      <c r="C35" s="1" t="s">
        <v>26</v>
      </c>
      <c r="D35" s="2" t="s">
        <v>27</v>
      </c>
      <c r="E35" s="3">
        <v>387406175</v>
      </c>
      <c r="F35" s="3">
        <v>0</v>
      </c>
      <c r="G35" s="3">
        <f t="shared" si="0"/>
        <v>387406175</v>
      </c>
    </row>
    <row r="36" spans="1:9" ht="22.5">
      <c r="A36" s="1" t="s">
        <v>244</v>
      </c>
      <c r="B36" s="2" t="s">
        <v>245</v>
      </c>
      <c r="C36" s="1" t="s">
        <v>26</v>
      </c>
      <c r="D36" s="2" t="s">
        <v>27</v>
      </c>
      <c r="E36" s="3">
        <v>1467704796</v>
      </c>
      <c r="F36" s="3">
        <v>0</v>
      </c>
      <c r="G36" s="3">
        <f t="shared" si="0"/>
        <v>1467704796</v>
      </c>
    </row>
    <row r="37" spans="1:9" ht="22.5">
      <c r="A37" s="1" t="s">
        <v>246</v>
      </c>
      <c r="B37" s="2" t="s">
        <v>247</v>
      </c>
      <c r="C37" s="1" t="s">
        <v>26</v>
      </c>
      <c r="D37" s="2" t="s">
        <v>27</v>
      </c>
      <c r="E37" s="3">
        <v>7120295331</v>
      </c>
      <c r="F37" s="3">
        <v>0</v>
      </c>
      <c r="G37" s="3">
        <f t="shared" si="0"/>
        <v>7120295331</v>
      </c>
      <c r="H37" s="30" t="s">
        <v>429</v>
      </c>
    </row>
    <row r="38" spans="1:9" s="9" customFormat="1" ht="22.5">
      <c r="A38" s="28"/>
      <c r="B38" s="29"/>
      <c r="C38" s="28"/>
      <c r="D38" s="29"/>
      <c r="E38" s="30">
        <f>SUM(E32:E37)</f>
        <v>15357788601</v>
      </c>
      <c r="F38" s="30">
        <f t="shared" ref="F38:G38" si="6">SUM(F32:F37)</f>
        <v>0</v>
      </c>
      <c r="G38" s="30">
        <f t="shared" si="6"/>
        <v>15357788601</v>
      </c>
      <c r="H38" s="30">
        <f>G38</f>
        <v>15357788601</v>
      </c>
    </row>
    <row r="39" spans="1:9" ht="22.5">
      <c r="A39" s="1" t="s">
        <v>242</v>
      </c>
      <c r="B39" s="2" t="s">
        <v>243</v>
      </c>
      <c r="C39" s="1" t="s">
        <v>28</v>
      </c>
      <c r="D39" s="2" t="s">
        <v>29</v>
      </c>
      <c r="E39" s="3">
        <v>265557600</v>
      </c>
      <c r="F39" s="3">
        <v>0</v>
      </c>
      <c r="G39" s="3">
        <f t="shared" si="0"/>
        <v>265557600</v>
      </c>
    </row>
    <row r="40" spans="1:9" ht="22.5">
      <c r="A40" s="1" t="s">
        <v>244</v>
      </c>
      <c r="B40" s="2" t="s">
        <v>245</v>
      </c>
      <c r="C40" s="1" t="s">
        <v>28</v>
      </c>
      <c r="D40" s="2" t="s">
        <v>29</v>
      </c>
      <c r="E40" s="3">
        <v>926891100</v>
      </c>
      <c r="F40" s="3">
        <v>0</v>
      </c>
      <c r="G40" s="3">
        <f t="shared" si="0"/>
        <v>926891100</v>
      </c>
    </row>
    <row r="41" spans="1:9" ht="22.5">
      <c r="A41" s="1" t="s">
        <v>246</v>
      </c>
      <c r="B41" s="2" t="s">
        <v>247</v>
      </c>
      <c r="C41" s="1" t="s">
        <v>28</v>
      </c>
      <c r="D41" s="2" t="s">
        <v>29</v>
      </c>
      <c r="E41" s="3">
        <v>2227230250</v>
      </c>
      <c r="F41" s="3">
        <v>0</v>
      </c>
      <c r="G41" s="3">
        <f t="shared" si="0"/>
        <v>2227230250</v>
      </c>
      <c r="H41" s="2" t="s">
        <v>423</v>
      </c>
    </row>
    <row r="42" spans="1:9" s="9" customFormat="1" ht="22.5">
      <c r="A42" s="28"/>
      <c r="B42" s="29"/>
      <c r="C42" s="28"/>
      <c r="D42" s="29"/>
      <c r="E42" s="30">
        <f>SUM(E39:E41)</f>
        <v>3419678950</v>
      </c>
      <c r="F42" s="30">
        <f t="shared" ref="F42:G42" si="7">SUM(F39:F41)</f>
        <v>0</v>
      </c>
      <c r="G42" s="30">
        <f t="shared" si="7"/>
        <v>3419678950</v>
      </c>
      <c r="H42" s="30">
        <f>G42</f>
        <v>3419678950</v>
      </c>
    </row>
    <row r="43" spans="1:9" ht="22.5">
      <c r="A43" s="1" t="s">
        <v>246</v>
      </c>
      <c r="B43" s="2" t="s">
        <v>247</v>
      </c>
      <c r="C43" s="1" t="s">
        <v>30</v>
      </c>
      <c r="D43" s="2" t="s">
        <v>31</v>
      </c>
      <c r="E43" s="3">
        <v>663306728</v>
      </c>
      <c r="F43" s="3">
        <v>663306728</v>
      </c>
      <c r="G43" s="3">
        <f t="shared" si="0"/>
        <v>0</v>
      </c>
    </row>
    <row r="44" spans="1:9" ht="22.5">
      <c r="A44" s="1" t="s">
        <v>246</v>
      </c>
      <c r="B44" s="2" t="s">
        <v>247</v>
      </c>
      <c r="C44" s="1" t="s">
        <v>32</v>
      </c>
      <c r="D44" s="2" t="s">
        <v>33</v>
      </c>
      <c r="E44" s="3">
        <v>85287312</v>
      </c>
      <c r="F44" s="3">
        <v>85287312</v>
      </c>
      <c r="G44" s="3">
        <f t="shared" si="0"/>
        <v>0</v>
      </c>
    </row>
    <row r="45" spans="1:9" ht="22.5">
      <c r="A45" s="1" t="s">
        <v>246</v>
      </c>
      <c r="B45" s="2" t="s">
        <v>247</v>
      </c>
      <c r="C45" s="1" t="s">
        <v>34</v>
      </c>
      <c r="D45" s="2" t="s">
        <v>35</v>
      </c>
      <c r="E45" s="3">
        <v>117477250</v>
      </c>
      <c r="F45" s="3">
        <v>45977250</v>
      </c>
      <c r="G45" s="3">
        <f t="shared" si="0"/>
        <v>71500000</v>
      </c>
    </row>
    <row r="46" spans="1:9" ht="22.5">
      <c r="A46" s="1" t="s">
        <v>246</v>
      </c>
      <c r="B46" s="2" t="s">
        <v>247</v>
      </c>
      <c r="C46" s="1" t="s">
        <v>36</v>
      </c>
      <c r="D46" s="2" t="s">
        <v>37</v>
      </c>
      <c r="E46" s="3">
        <v>93500000</v>
      </c>
      <c r="F46" s="3">
        <v>93500000</v>
      </c>
      <c r="G46" s="3">
        <f t="shared" si="0"/>
        <v>0</v>
      </c>
      <c r="H46" s="12" t="s">
        <v>423</v>
      </c>
      <c r="I46" s="12" t="s">
        <v>423</v>
      </c>
    </row>
    <row r="47" spans="1:9" s="9" customFormat="1" ht="22.5">
      <c r="A47" s="10"/>
      <c r="B47" s="11"/>
      <c r="C47" s="10"/>
      <c r="D47" s="11"/>
      <c r="E47" s="12">
        <f>SUM(E43:E46)</f>
        <v>959571290</v>
      </c>
      <c r="F47" s="12">
        <f t="shared" ref="F47:G47" si="8">SUM(F43:F46)</f>
        <v>888071290</v>
      </c>
      <c r="G47" s="12">
        <f t="shared" si="8"/>
        <v>71500000</v>
      </c>
      <c r="H47" s="12">
        <f>G47</f>
        <v>71500000</v>
      </c>
      <c r="I47" s="12">
        <f>H47+H60</f>
        <v>71500000</v>
      </c>
    </row>
    <row r="48" spans="1:9" ht="22.5">
      <c r="A48" s="1" t="s">
        <v>246</v>
      </c>
      <c r="B48" s="2" t="s">
        <v>247</v>
      </c>
      <c r="C48" s="1" t="s">
        <v>38</v>
      </c>
      <c r="D48" s="2" t="s">
        <v>39</v>
      </c>
      <c r="E48" s="3">
        <v>161132628</v>
      </c>
      <c r="F48" s="3">
        <v>161132628</v>
      </c>
      <c r="G48" s="3">
        <f t="shared" si="0"/>
        <v>0</v>
      </c>
      <c r="H48" s="12" t="s">
        <v>393</v>
      </c>
    </row>
    <row r="49" spans="1:8" s="9" customFormat="1" ht="22.5">
      <c r="A49" s="10"/>
      <c r="B49" s="11"/>
      <c r="C49" s="10"/>
      <c r="D49" s="11"/>
      <c r="E49" s="12">
        <f>SUM(E48)</f>
        <v>161132628</v>
      </c>
      <c r="F49" s="12">
        <f t="shared" ref="F49:G49" si="9">SUM(F48)</f>
        <v>161132628</v>
      </c>
      <c r="G49" s="12">
        <f t="shared" si="9"/>
        <v>0</v>
      </c>
      <c r="H49" s="12">
        <f>G49</f>
        <v>0</v>
      </c>
    </row>
    <row r="50" spans="1:8" ht="22.5">
      <c r="A50" s="1" t="s">
        <v>246</v>
      </c>
      <c r="B50" s="2" t="s">
        <v>247</v>
      </c>
      <c r="C50" s="1" t="s">
        <v>40</v>
      </c>
      <c r="D50" s="2" t="s">
        <v>41</v>
      </c>
      <c r="E50" s="3">
        <v>32241801</v>
      </c>
      <c r="F50" s="3">
        <v>32241801</v>
      </c>
      <c r="G50" s="3">
        <f t="shared" si="0"/>
        <v>0</v>
      </c>
    </row>
    <row r="51" spans="1:8" ht="22.5">
      <c r="A51" s="1" t="s">
        <v>246</v>
      </c>
      <c r="B51" s="2" t="s">
        <v>247</v>
      </c>
      <c r="C51" s="1" t="s">
        <v>42</v>
      </c>
      <c r="D51" s="2" t="s">
        <v>43</v>
      </c>
      <c r="E51" s="3">
        <v>214945335</v>
      </c>
      <c r="F51" s="3">
        <v>214945335</v>
      </c>
      <c r="G51" s="3">
        <f t="shared" si="0"/>
        <v>0</v>
      </c>
    </row>
    <row r="52" spans="1:8" ht="22.5">
      <c r="A52" s="1" t="s">
        <v>246</v>
      </c>
      <c r="B52" s="2" t="s">
        <v>247</v>
      </c>
      <c r="C52" s="1" t="s">
        <v>44</v>
      </c>
      <c r="D52" s="2" t="s">
        <v>45</v>
      </c>
      <c r="E52" s="3">
        <v>114831855</v>
      </c>
      <c r="F52" s="3">
        <v>105495651</v>
      </c>
      <c r="G52" s="3">
        <f t="shared" si="0"/>
        <v>9336204</v>
      </c>
      <c r="H52" s="12" t="s">
        <v>428</v>
      </c>
    </row>
    <row r="53" spans="1:8" s="9" customFormat="1" ht="22.5">
      <c r="A53" s="10"/>
      <c r="B53" s="11"/>
      <c r="C53" s="10"/>
      <c r="D53" s="11"/>
      <c r="E53" s="12">
        <f>SUM(E50:E52)</f>
        <v>362018991</v>
      </c>
      <c r="F53" s="12">
        <f t="shared" ref="F53:G53" si="10">SUM(F50:F52)</f>
        <v>352682787</v>
      </c>
      <c r="G53" s="12">
        <f t="shared" si="10"/>
        <v>9336204</v>
      </c>
      <c r="H53" s="12">
        <f>G53</f>
        <v>9336204</v>
      </c>
    </row>
    <row r="54" spans="1:8" ht="22.5">
      <c r="A54" s="1" t="s">
        <v>246</v>
      </c>
      <c r="B54" s="2" t="s">
        <v>247</v>
      </c>
      <c r="C54" s="1" t="s">
        <v>46</v>
      </c>
      <c r="D54" s="2" t="s">
        <v>47</v>
      </c>
      <c r="E54" s="3">
        <v>109036725</v>
      </c>
      <c r="F54" s="3">
        <v>109036725</v>
      </c>
      <c r="G54" s="3">
        <f t="shared" si="0"/>
        <v>0</v>
      </c>
      <c r="H54" s="12" t="s">
        <v>416</v>
      </c>
    </row>
    <row r="55" spans="1:8" s="9" customFormat="1" ht="22.5">
      <c r="A55" s="10"/>
      <c r="B55" s="11"/>
      <c r="C55" s="10"/>
      <c r="D55" s="11"/>
      <c r="E55" s="12">
        <f>SUM(E54)</f>
        <v>109036725</v>
      </c>
      <c r="F55" s="12">
        <f t="shared" ref="F55:G55" si="11">SUM(F54)</f>
        <v>109036725</v>
      </c>
      <c r="G55" s="12">
        <f t="shared" si="11"/>
        <v>0</v>
      </c>
      <c r="H55" s="12">
        <f>G55</f>
        <v>0</v>
      </c>
    </row>
    <row r="56" spans="1:8" ht="22.5">
      <c r="A56" s="1" t="s">
        <v>246</v>
      </c>
      <c r="B56" s="2" t="s">
        <v>247</v>
      </c>
      <c r="C56" s="1" t="s">
        <v>48</v>
      </c>
      <c r="D56" s="2" t="s">
        <v>49</v>
      </c>
      <c r="E56" s="3">
        <v>2616019</v>
      </c>
      <c r="F56" s="3">
        <v>0</v>
      </c>
      <c r="G56" s="3">
        <f t="shared" si="0"/>
        <v>2616019</v>
      </c>
    </row>
    <row r="57" spans="1:8" ht="22.5">
      <c r="A57" s="1" t="s">
        <v>246</v>
      </c>
      <c r="B57" s="2" t="s">
        <v>247</v>
      </c>
      <c r="C57" s="1" t="s">
        <v>50</v>
      </c>
      <c r="D57" s="2" t="s">
        <v>51</v>
      </c>
      <c r="E57" s="3">
        <v>65081273</v>
      </c>
      <c r="F57" s="3">
        <v>0</v>
      </c>
      <c r="G57" s="3">
        <f t="shared" si="0"/>
        <v>65081273</v>
      </c>
      <c r="H57" s="12" t="s">
        <v>429</v>
      </c>
    </row>
    <row r="58" spans="1:8" s="9" customFormat="1" ht="22.5">
      <c r="A58" s="10"/>
      <c r="B58" s="11"/>
      <c r="C58" s="10"/>
      <c r="D58" s="11"/>
      <c r="E58" s="12">
        <f>SUM(E56:E57)</f>
        <v>67697292</v>
      </c>
      <c r="F58" s="12">
        <f t="shared" ref="F58:G58" si="12">SUM(F56:F57)</f>
        <v>0</v>
      </c>
      <c r="G58" s="12">
        <f t="shared" si="12"/>
        <v>67697292</v>
      </c>
      <c r="H58" s="12">
        <f>G58</f>
        <v>67697292</v>
      </c>
    </row>
    <row r="59" spans="1:8" ht="22.5">
      <c r="A59" s="1" t="s">
        <v>246</v>
      </c>
      <c r="B59" s="2" t="s">
        <v>247</v>
      </c>
      <c r="C59" s="1" t="s">
        <v>52</v>
      </c>
      <c r="D59" s="2" t="s">
        <v>53</v>
      </c>
      <c r="E59" s="3">
        <v>5532450</v>
      </c>
      <c r="F59" s="3">
        <v>5532450</v>
      </c>
      <c r="G59" s="3">
        <f t="shared" si="0"/>
        <v>0</v>
      </c>
      <c r="H59" s="2" t="s">
        <v>423</v>
      </c>
    </row>
    <row r="60" spans="1:8" s="9" customFormat="1" ht="22.5">
      <c r="A60" s="10"/>
      <c r="B60" s="11"/>
      <c r="C60" s="10"/>
      <c r="D60" s="11"/>
      <c r="E60" s="12">
        <f>SUM(E59)</f>
        <v>5532450</v>
      </c>
      <c r="F60" s="12">
        <f t="shared" ref="F60:G60" si="13">SUM(F59)</f>
        <v>5532450</v>
      </c>
      <c r="G60" s="12">
        <f t="shared" si="13"/>
        <v>0</v>
      </c>
      <c r="H60" s="12">
        <f>G60</f>
        <v>0</v>
      </c>
    </row>
    <row r="61" spans="1:8" ht="22.5">
      <c r="A61" s="1" t="s">
        <v>242</v>
      </c>
      <c r="B61" s="2" t="s">
        <v>243</v>
      </c>
      <c r="C61" s="1" t="s">
        <v>163</v>
      </c>
      <c r="D61" s="2" t="s">
        <v>164</v>
      </c>
      <c r="E61" s="3">
        <v>57132000</v>
      </c>
      <c r="F61" s="3">
        <v>0</v>
      </c>
      <c r="G61" s="3">
        <f t="shared" si="0"/>
        <v>57132000</v>
      </c>
    </row>
    <row r="62" spans="1:8" ht="22.5">
      <c r="A62" s="1" t="s">
        <v>244</v>
      </c>
      <c r="B62" s="2" t="s">
        <v>245</v>
      </c>
      <c r="C62" s="1" t="s">
        <v>163</v>
      </c>
      <c r="D62" s="2" t="s">
        <v>164</v>
      </c>
      <c r="E62" s="3">
        <v>1956323801</v>
      </c>
      <c r="F62" s="3">
        <v>0</v>
      </c>
      <c r="G62" s="3">
        <f t="shared" si="0"/>
        <v>1956323801</v>
      </c>
    </row>
    <row r="63" spans="1:8" ht="22.5">
      <c r="A63" s="1" t="s">
        <v>246</v>
      </c>
      <c r="B63" s="2" t="s">
        <v>247</v>
      </c>
      <c r="C63" s="1" t="s">
        <v>163</v>
      </c>
      <c r="D63" s="2" t="s">
        <v>164</v>
      </c>
      <c r="E63" s="3">
        <v>1632870334</v>
      </c>
      <c r="F63" s="3">
        <v>0</v>
      </c>
      <c r="G63" s="3">
        <f t="shared" si="0"/>
        <v>1632870334</v>
      </c>
    </row>
    <row r="64" spans="1:8" ht="22.5">
      <c r="A64" s="1" t="s">
        <v>244</v>
      </c>
      <c r="B64" s="2" t="s">
        <v>245</v>
      </c>
      <c r="C64" s="1" t="s">
        <v>54</v>
      </c>
      <c r="D64" s="2" t="s">
        <v>55</v>
      </c>
      <c r="E64" s="3">
        <v>32050000</v>
      </c>
      <c r="F64" s="3">
        <v>0</v>
      </c>
      <c r="G64" s="3">
        <f t="shared" si="0"/>
        <v>32050000</v>
      </c>
    </row>
    <row r="65" spans="1:8" ht="22.5">
      <c r="A65" s="1" t="s">
        <v>242</v>
      </c>
      <c r="B65" s="2" t="s">
        <v>243</v>
      </c>
      <c r="C65" s="1" t="s">
        <v>165</v>
      </c>
      <c r="D65" s="2" t="s">
        <v>166</v>
      </c>
      <c r="E65" s="3">
        <v>7595000</v>
      </c>
      <c r="F65" s="3">
        <v>0</v>
      </c>
      <c r="G65" s="3">
        <f t="shared" si="0"/>
        <v>7595000</v>
      </c>
    </row>
    <row r="66" spans="1:8" ht="22.5">
      <c r="A66" s="1" t="s">
        <v>244</v>
      </c>
      <c r="B66" s="2" t="s">
        <v>245</v>
      </c>
      <c r="C66" s="1" t="s">
        <v>165</v>
      </c>
      <c r="D66" s="2" t="s">
        <v>166</v>
      </c>
      <c r="E66" s="3">
        <v>43820000</v>
      </c>
      <c r="F66" s="3">
        <v>0</v>
      </c>
      <c r="G66" s="3">
        <f t="shared" si="0"/>
        <v>43820000</v>
      </c>
    </row>
    <row r="67" spans="1:8" ht="22.5">
      <c r="A67" s="1" t="s">
        <v>246</v>
      </c>
      <c r="B67" s="2" t="s">
        <v>247</v>
      </c>
      <c r="C67" s="1" t="s">
        <v>165</v>
      </c>
      <c r="D67" s="2" t="s">
        <v>166</v>
      </c>
      <c r="E67" s="3">
        <v>40015272</v>
      </c>
      <c r="F67" s="3">
        <v>0</v>
      </c>
      <c r="G67" s="3">
        <f t="shared" si="0"/>
        <v>40015272</v>
      </c>
    </row>
    <row r="68" spans="1:8" ht="22.5">
      <c r="A68" s="1" t="s">
        <v>242</v>
      </c>
      <c r="B68" s="2" t="s">
        <v>243</v>
      </c>
      <c r="C68" s="1" t="s">
        <v>56</v>
      </c>
      <c r="D68" s="2" t="s">
        <v>57</v>
      </c>
      <c r="E68" s="3">
        <v>144010000</v>
      </c>
      <c r="F68" s="3">
        <v>0</v>
      </c>
      <c r="G68" s="3">
        <f t="shared" si="0"/>
        <v>144010000</v>
      </c>
    </row>
    <row r="69" spans="1:8" ht="22.5">
      <c r="A69" s="1" t="s">
        <v>244</v>
      </c>
      <c r="B69" s="2" t="s">
        <v>245</v>
      </c>
      <c r="C69" s="1" t="s">
        <v>56</v>
      </c>
      <c r="D69" s="2" t="s">
        <v>57</v>
      </c>
      <c r="E69" s="3">
        <v>462269419</v>
      </c>
      <c r="F69" s="3">
        <v>0</v>
      </c>
      <c r="G69" s="3">
        <f t="shared" si="0"/>
        <v>462269419</v>
      </c>
    </row>
    <row r="70" spans="1:8" ht="22.5">
      <c r="A70" s="1" t="s">
        <v>246</v>
      </c>
      <c r="B70" s="2" t="s">
        <v>247</v>
      </c>
      <c r="C70" s="1" t="s">
        <v>56</v>
      </c>
      <c r="D70" s="2" t="s">
        <v>57</v>
      </c>
      <c r="E70" s="3">
        <v>627037522</v>
      </c>
      <c r="F70" s="3">
        <v>0</v>
      </c>
      <c r="G70" s="3">
        <f t="shared" si="0"/>
        <v>627037522</v>
      </c>
      <c r="H70" s="2" t="s">
        <v>255</v>
      </c>
    </row>
    <row r="71" spans="1:8" s="9" customFormat="1" ht="22.5">
      <c r="A71" s="13"/>
      <c r="B71" s="14"/>
      <c r="C71" s="13"/>
      <c r="D71" s="14"/>
      <c r="E71" s="15">
        <f>SUM(E61:E70)</f>
        <v>5003123348</v>
      </c>
      <c r="F71" s="15">
        <f t="shared" ref="F71:G71" si="14">SUM(F61:F70)</f>
        <v>0</v>
      </c>
      <c r="G71" s="15">
        <f t="shared" si="14"/>
        <v>5003123348</v>
      </c>
      <c r="H71" s="15">
        <f>G71</f>
        <v>5003123348</v>
      </c>
    </row>
    <row r="72" spans="1:8" ht="22.5">
      <c r="A72" s="1" t="s">
        <v>242</v>
      </c>
      <c r="B72" s="2" t="s">
        <v>243</v>
      </c>
      <c r="C72" s="1" t="s">
        <v>58</v>
      </c>
      <c r="D72" s="2" t="s">
        <v>59</v>
      </c>
      <c r="E72" s="3">
        <v>1103873667</v>
      </c>
      <c r="F72" s="3">
        <v>0</v>
      </c>
      <c r="G72" s="3">
        <f t="shared" si="0"/>
        <v>1103873667</v>
      </c>
    </row>
    <row r="73" spans="1:8" ht="22.5">
      <c r="A73" s="1" t="s">
        <v>244</v>
      </c>
      <c r="B73" s="2" t="s">
        <v>245</v>
      </c>
      <c r="C73" s="1" t="s">
        <v>58</v>
      </c>
      <c r="D73" s="2" t="s">
        <v>59</v>
      </c>
      <c r="E73" s="3">
        <v>7411520197</v>
      </c>
      <c r="F73" s="3">
        <v>15365898</v>
      </c>
      <c r="G73" s="3">
        <f t="shared" si="0"/>
        <v>7396154299</v>
      </c>
    </row>
    <row r="74" spans="1:8" ht="22.5">
      <c r="A74" s="1" t="s">
        <v>246</v>
      </c>
      <c r="B74" s="2" t="s">
        <v>247</v>
      </c>
      <c r="C74" s="1" t="s">
        <v>58</v>
      </c>
      <c r="D74" s="2" t="s">
        <v>59</v>
      </c>
      <c r="E74" s="3">
        <v>15071818594</v>
      </c>
      <c r="F74" s="3">
        <v>19317123</v>
      </c>
      <c r="G74" s="3">
        <f t="shared" si="0"/>
        <v>15052501471</v>
      </c>
    </row>
    <row r="75" spans="1:8" ht="22.5">
      <c r="A75" s="1" t="s">
        <v>242</v>
      </c>
      <c r="B75" s="2" t="s">
        <v>243</v>
      </c>
      <c r="C75" s="1" t="s">
        <v>60</v>
      </c>
      <c r="D75" s="2" t="s">
        <v>61</v>
      </c>
      <c r="E75" s="3">
        <v>108000000</v>
      </c>
      <c r="F75" s="3">
        <v>0</v>
      </c>
      <c r="G75" s="3">
        <f t="shared" si="0"/>
        <v>108000000</v>
      </c>
    </row>
    <row r="76" spans="1:8" ht="22.5">
      <c r="A76" s="1" t="s">
        <v>244</v>
      </c>
      <c r="B76" s="2" t="s">
        <v>245</v>
      </c>
      <c r="C76" s="1" t="s">
        <v>60</v>
      </c>
      <c r="D76" s="2" t="s">
        <v>61</v>
      </c>
      <c r="E76" s="3">
        <v>199000000</v>
      </c>
      <c r="F76" s="3">
        <v>0</v>
      </c>
      <c r="G76" s="3">
        <f t="shared" si="0"/>
        <v>199000000</v>
      </c>
    </row>
    <row r="77" spans="1:8" ht="22.5">
      <c r="A77" s="1" t="s">
        <v>246</v>
      </c>
      <c r="B77" s="2" t="s">
        <v>247</v>
      </c>
      <c r="C77" s="1" t="s">
        <v>60</v>
      </c>
      <c r="D77" s="2" t="s">
        <v>61</v>
      </c>
      <c r="E77" s="3">
        <v>416795205</v>
      </c>
      <c r="F77" s="3">
        <v>15000000</v>
      </c>
      <c r="G77" s="3">
        <f t="shared" si="0"/>
        <v>401795205</v>
      </c>
      <c r="H77" s="2" t="s">
        <v>250</v>
      </c>
    </row>
    <row r="78" spans="1:8" s="9" customFormat="1" ht="22.5">
      <c r="A78" s="16"/>
      <c r="B78" s="17"/>
      <c r="C78" s="16"/>
      <c r="D78" s="17"/>
      <c r="E78" s="18">
        <f>SUM(E72:E77)</f>
        <v>24311007663</v>
      </c>
      <c r="F78" s="18">
        <f t="shared" ref="F78:G78" si="15">SUM(F72:F77)</f>
        <v>49683021</v>
      </c>
      <c r="G78" s="18">
        <f t="shared" si="15"/>
        <v>24261324642</v>
      </c>
      <c r="H78" s="18">
        <f>G78</f>
        <v>24261324642</v>
      </c>
    </row>
    <row r="79" spans="1:8" ht="22.5">
      <c r="A79" s="1" t="s">
        <v>242</v>
      </c>
      <c r="B79" s="2" t="s">
        <v>243</v>
      </c>
      <c r="C79" s="1" t="s">
        <v>62</v>
      </c>
      <c r="D79" s="2" t="s">
        <v>63</v>
      </c>
      <c r="E79" s="3">
        <v>570728495</v>
      </c>
      <c r="F79" s="3">
        <v>7718514</v>
      </c>
      <c r="G79" s="3">
        <f t="shared" si="0"/>
        <v>563009981</v>
      </c>
    </row>
    <row r="80" spans="1:8" ht="22.5">
      <c r="A80" s="1" t="s">
        <v>244</v>
      </c>
      <c r="B80" s="2" t="s">
        <v>245</v>
      </c>
      <c r="C80" s="1" t="s">
        <v>62</v>
      </c>
      <c r="D80" s="2" t="s">
        <v>63</v>
      </c>
      <c r="E80" s="3">
        <v>321034779</v>
      </c>
      <c r="F80" s="3">
        <v>4341664</v>
      </c>
      <c r="G80" s="3">
        <f t="shared" si="0"/>
        <v>316693115</v>
      </c>
    </row>
    <row r="81" spans="1:8" ht="22.5">
      <c r="A81" s="1" t="s">
        <v>246</v>
      </c>
      <c r="B81" s="2" t="s">
        <v>247</v>
      </c>
      <c r="C81" s="1" t="s">
        <v>62</v>
      </c>
      <c r="D81" s="2" t="s">
        <v>63</v>
      </c>
      <c r="E81" s="3">
        <v>2104561334</v>
      </c>
      <c r="F81" s="3">
        <v>28462020</v>
      </c>
      <c r="G81" s="3">
        <f t="shared" si="0"/>
        <v>2076099314</v>
      </c>
    </row>
    <row r="82" spans="1:8" ht="22.5">
      <c r="A82" s="1" t="s">
        <v>242</v>
      </c>
      <c r="B82" s="2" t="s">
        <v>243</v>
      </c>
      <c r="C82" s="1" t="s">
        <v>64</v>
      </c>
      <c r="D82" s="2" t="s">
        <v>65</v>
      </c>
      <c r="E82" s="3">
        <v>12416325</v>
      </c>
      <c r="F82" s="3">
        <v>0</v>
      </c>
      <c r="G82" s="3">
        <f t="shared" ref="G82:G128" si="16">E82-F82</f>
        <v>12416325</v>
      </c>
    </row>
    <row r="83" spans="1:8" ht="22.5">
      <c r="A83" s="1" t="s">
        <v>244</v>
      </c>
      <c r="B83" s="2" t="s">
        <v>245</v>
      </c>
      <c r="C83" s="1" t="s">
        <v>64</v>
      </c>
      <c r="D83" s="2" t="s">
        <v>65</v>
      </c>
      <c r="E83" s="3">
        <v>6984184</v>
      </c>
      <c r="F83" s="3">
        <v>0</v>
      </c>
      <c r="G83" s="3">
        <f t="shared" si="16"/>
        <v>6984184</v>
      </c>
    </row>
    <row r="84" spans="1:8" ht="22.5">
      <c r="A84" s="1" t="s">
        <v>246</v>
      </c>
      <c r="B84" s="2" t="s">
        <v>247</v>
      </c>
      <c r="C84" s="1" t="s">
        <v>64</v>
      </c>
      <c r="D84" s="2" t="s">
        <v>65</v>
      </c>
      <c r="E84" s="3">
        <v>45785201</v>
      </c>
      <c r="F84" s="3">
        <v>0</v>
      </c>
      <c r="G84" s="3">
        <f t="shared" si="16"/>
        <v>45785201</v>
      </c>
    </row>
    <row r="85" spans="1:8" ht="22.5">
      <c r="A85" s="1" t="s">
        <v>244</v>
      </c>
      <c r="B85" s="2" t="s">
        <v>245</v>
      </c>
      <c r="C85" s="1" t="s">
        <v>215</v>
      </c>
      <c r="D85" s="2" t="s">
        <v>216</v>
      </c>
      <c r="E85" s="3">
        <v>37678655</v>
      </c>
      <c r="F85" s="3">
        <v>0</v>
      </c>
      <c r="G85" s="3">
        <f t="shared" si="16"/>
        <v>37678655</v>
      </c>
      <c r="H85" s="2" t="s">
        <v>251</v>
      </c>
    </row>
    <row r="86" spans="1:8" s="9" customFormat="1" ht="22.5">
      <c r="A86" s="19"/>
      <c r="B86" s="20"/>
      <c r="C86" s="19"/>
      <c r="D86" s="20"/>
      <c r="E86" s="21">
        <f>SUM(E79:E85)</f>
        <v>3099188973</v>
      </c>
      <c r="F86" s="21">
        <f t="shared" ref="F86:G86" si="17">SUM(F79:F85)</f>
        <v>40522198</v>
      </c>
      <c r="G86" s="21">
        <f t="shared" si="17"/>
        <v>3058666775</v>
      </c>
      <c r="H86" s="21">
        <f>G86</f>
        <v>3058666775</v>
      </c>
    </row>
    <row r="87" spans="1:8" ht="22.5">
      <c r="A87" s="1" t="s">
        <v>244</v>
      </c>
      <c r="B87" s="2" t="s">
        <v>245</v>
      </c>
      <c r="C87" s="1" t="s">
        <v>68</v>
      </c>
      <c r="D87" s="2" t="s">
        <v>69</v>
      </c>
      <c r="E87" s="3">
        <v>66610000</v>
      </c>
      <c r="F87" s="3">
        <v>0</v>
      </c>
      <c r="G87" s="3">
        <f t="shared" si="16"/>
        <v>66610000</v>
      </c>
    </row>
    <row r="88" spans="1:8" ht="22.5">
      <c r="A88" s="1" t="s">
        <v>246</v>
      </c>
      <c r="B88" s="2" t="s">
        <v>247</v>
      </c>
      <c r="C88" s="1" t="s">
        <v>68</v>
      </c>
      <c r="D88" s="2" t="s">
        <v>69</v>
      </c>
      <c r="E88" s="3">
        <v>113159633</v>
      </c>
      <c r="F88" s="3">
        <v>0</v>
      </c>
      <c r="G88" s="3">
        <f t="shared" si="16"/>
        <v>113159633</v>
      </c>
    </row>
    <row r="89" spans="1:8" ht="22.5">
      <c r="A89" s="1" t="s">
        <v>242</v>
      </c>
      <c r="B89" s="2" t="s">
        <v>243</v>
      </c>
      <c r="C89" s="1" t="s">
        <v>76</v>
      </c>
      <c r="D89" s="2" t="s">
        <v>77</v>
      </c>
      <c r="E89" s="3">
        <v>176240000</v>
      </c>
      <c r="F89" s="3">
        <v>0</v>
      </c>
      <c r="G89" s="3">
        <f t="shared" si="16"/>
        <v>176240000</v>
      </c>
    </row>
    <row r="90" spans="1:8" ht="22.5">
      <c r="A90" s="1" t="s">
        <v>244</v>
      </c>
      <c r="B90" s="2" t="s">
        <v>245</v>
      </c>
      <c r="C90" s="1" t="s">
        <v>76</v>
      </c>
      <c r="D90" s="2" t="s">
        <v>77</v>
      </c>
      <c r="E90" s="3">
        <v>101180000</v>
      </c>
      <c r="F90" s="3">
        <v>0</v>
      </c>
      <c r="G90" s="3">
        <f t="shared" si="16"/>
        <v>101180000</v>
      </c>
    </row>
    <row r="91" spans="1:8" ht="22.5">
      <c r="A91" s="1" t="s">
        <v>246</v>
      </c>
      <c r="B91" s="2" t="s">
        <v>247</v>
      </c>
      <c r="C91" s="1" t="s">
        <v>76</v>
      </c>
      <c r="D91" s="2" t="s">
        <v>77</v>
      </c>
      <c r="E91" s="3">
        <v>152210000</v>
      </c>
      <c r="F91" s="3">
        <v>0</v>
      </c>
      <c r="G91" s="3">
        <f t="shared" si="16"/>
        <v>152210000</v>
      </c>
    </row>
    <row r="92" spans="1:8" ht="22.5">
      <c r="A92" s="1" t="s">
        <v>244</v>
      </c>
      <c r="B92" s="2" t="s">
        <v>245</v>
      </c>
      <c r="C92" s="1" t="s">
        <v>78</v>
      </c>
      <c r="D92" s="2" t="s">
        <v>79</v>
      </c>
      <c r="E92" s="3">
        <v>6580000</v>
      </c>
      <c r="F92" s="3">
        <v>0</v>
      </c>
      <c r="G92" s="3">
        <f t="shared" si="16"/>
        <v>6580000</v>
      </c>
    </row>
    <row r="93" spans="1:8" ht="22.5">
      <c r="A93" s="1" t="s">
        <v>246</v>
      </c>
      <c r="B93" s="2" t="s">
        <v>247</v>
      </c>
      <c r="C93" s="1" t="s">
        <v>78</v>
      </c>
      <c r="D93" s="2" t="s">
        <v>79</v>
      </c>
      <c r="E93" s="3">
        <v>9600000</v>
      </c>
      <c r="F93" s="3">
        <v>0</v>
      </c>
      <c r="G93" s="3">
        <f t="shared" si="16"/>
        <v>9600000</v>
      </c>
      <c r="H93" s="2" t="s">
        <v>252</v>
      </c>
    </row>
    <row r="94" spans="1:8" s="9" customFormat="1" ht="22.5">
      <c r="A94" s="22"/>
      <c r="B94" s="23"/>
      <c r="C94" s="22"/>
      <c r="D94" s="23"/>
      <c r="E94" s="24">
        <f>SUM(E87:E93)</f>
        <v>625579633</v>
      </c>
      <c r="F94" s="24">
        <f t="shared" ref="F94:G94" si="18">SUM(F87:F93)</f>
        <v>0</v>
      </c>
      <c r="G94" s="24">
        <f t="shared" si="18"/>
        <v>625579633</v>
      </c>
      <c r="H94" s="24">
        <f>G94</f>
        <v>625579633</v>
      </c>
    </row>
    <row r="95" spans="1:8" ht="22.5">
      <c r="A95" s="1" t="s">
        <v>242</v>
      </c>
      <c r="B95" s="2" t="s">
        <v>243</v>
      </c>
      <c r="C95" s="1" t="s">
        <v>80</v>
      </c>
      <c r="D95" s="2" t="s">
        <v>81</v>
      </c>
      <c r="E95" s="3">
        <v>19366197</v>
      </c>
      <c r="F95" s="3">
        <v>0</v>
      </c>
      <c r="G95" s="3">
        <f t="shared" si="16"/>
        <v>19366197</v>
      </c>
    </row>
    <row r="96" spans="1:8" ht="22.5">
      <c r="A96" s="1" t="s">
        <v>244</v>
      </c>
      <c r="B96" s="2" t="s">
        <v>245</v>
      </c>
      <c r="C96" s="1" t="s">
        <v>80</v>
      </c>
      <c r="D96" s="2" t="s">
        <v>81</v>
      </c>
      <c r="E96" s="3">
        <v>38493525</v>
      </c>
      <c r="F96" s="3">
        <v>0</v>
      </c>
      <c r="G96" s="3">
        <f t="shared" si="16"/>
        <v>38493525</v>
      </c>
    </row>
    <row r="97" spans="1:8" ht="22.5">
      <c r="A97" s="1" t="s">
        <v>246</v>
      </c>
      <c r="B97" s="2" t="s">
        <v>247</v>
      </c>
      <c r="C97" s="1" t="s">
        <v>80</v>
      </c>
      <c r="D97" s="2" t="s">
        <v>81</v>
      </c>
      <c r="E97" s="3">
        <v>123763007</v>
      </c>
      <c r="F97" s="3">
        <v>0</v>
      </c>
      <c r="G97" s="3">
        <f t="shared" si="16"/>
        <v>123763007</v>
      </c>
      <c r="H97" s="2" t="s">
        <v>253</v>
      </c>
    </row>
    <row r="98" spans="1:8" s="9" customFormat="1" ht="22.5">
      <c r="A98" s="25"/>
      <c r="B98" s="26"/>
      <c r="C98" s="25"/>
      <c r="D98" s="26"/>
      <c r="E98" s="27">
        <f>SUM(E95:E97)</f>
        <v>181622729</v>
      </c>
      <c r="F98" s="27">
        <f t="shared" ref="F98:G98" si="19">SUM(F95:F97)</f>
        <v>0</v>
      </c>
      <c r="G98" s="27">
        <f t="shared" si="19"/>
        <v>181622729</v>
      </c>
      <c r="H98" s="27">
        <f>G98</f>
        <v>181622729</v>
      </c>
    </row>
    <row r="99" spans="1:8" ht="22.5">
      <c r="A99" s="1" t="s">
        <v>242</v>
      </c>
      <c r="B99" s="2" t="s">
        <v>243</v>
      </c>
      <c r="C99" s="1" t="s">
        <v>171</v>
      </c>
      <c r="D99" s="2" t="s">
        <v>172</v>
      </c>
      <c r="E99" s="3">
        <v>900000000</v>
      </c>
      <c r="F99" s="3">
        <v>0</v>
      </c>
      <c r="G99" s="3">
        <f t="shared" si="16"/>
        <v>900000000</v>
      </c>
    </row>
    <row r="100" spans="1:8" ht="22.5">
      <c r="A100" s="1" t="s">
        <v>244</v>
      </c>
      <c r="B100" s="2" t="s">
        <v>245</v>
      </c>
      <c r="C100" s="1" t="s">
        <v>171</v>
      </c>
      <c r="D100" s="2" t="s">
        <v>172</v>
      </c>
      <c r="E100" s="3">
        <v>18000000</v>
      </c>
      <c r="F100" s="3">
        <v>0</v>
      </c>
      <c r="G100" s="3">
        <f t="shared" si="16"/>
        <v>18000000</v>
      </c>
    </row>
    <row r="101" spans="1:8" ht="22.5">
      <c r="A101" s="1" t="s">
        <v>242</v>
      </c>
      <c r="B101" s="2" t="s">
        <v>243</v>
      </c>
      <c r="C101" s="1" t="s">
        <v>82</v>
      </c>
      <c r="D101" s="2" t="s">
        <v>83</v>
      </c>
      <c r="E101" s="3">
        <v>13773909614</v>
      </c>
      <c r="F101" s="3">
        <v>63206417</v>
      </c>
      <c r="G101" s="3">
        <f t="shared" si="16"/>
        <v>13710703197</v>
      </c>
    </row>
    <row r="102" spans="1:8" ht="22.5">
      <c r="A102" s="1" t="s">
        <v>244</v>
      </c>
      <c r="B102" s="2" t="s">
        <v>245</v>
      </c>
      <c r="C102" s="1" t="s">
        <v>82</v>
      </c>
      <c r="D102" s="2" t="s">
        <v>83</v>
      </c>
      <c r="E102" s="3">
        <v>20546114170</v>
      </c>
      <c r="F102" s="3">
        <v>57915251</v>
      </c>
      <c r="G102" s="3">
        <f t="shared" si="16"/>
        <v>20488198919</v>
      </c>
    </row>
    <row r="103" spans="1:8" ht="22.5">
      <c r="A103" s="1" t="s">
        <v>246</v>
      </c>
      <c r="B103" s="2" t="s">
        <v>247</v>
      </c>
      <c r="C103" s="1" t="s">
        <v>82</v>
      </c>
      <c r="D103" s="2" t="s">
        <v>83</v>
      </c>
      <c r="E103" s="3">
        <v>28420245671</v>
      </c>
      <c r="F103" s="3">
        <v>29464521</v>
      </c>
      <c r="G103" s="3">
        <f t="shared" si="16"/>
        <v>28390781150</v>
      </c>
      <c r="H103" s="2" t="s">
        <v>254</v>
      </c>
    </row>
    <row r="104" spans="1:8" s="9" customFormat="1" ht="22.5">
      <c r="A104" s="28"/>
      <c r="B104" s="29"/>
      <c r="C104" s="28"/>
      <c r="D104" s="29"/>
      <c r="E104" s="30">
        <f>SUM(E99:E103)</f>
        <v>63658269455</v>
      </c>
      <c r="F104" s="30">
        <f t="shared" ref="F104:G104" si="20">SUM(F99:F103)</f>
        <v>150586189</v>
      </c>
      <c r="G104" s="30">
        <f t="shared" si="20"/>
        <v>63507683266</v>
      </c>
      <c r="H104" s="30">
        <f>G104</f>
        <v>63507683266</v>
      </c>
    </row>
    <row r="105" spans="1:8" ht="22.5">
      <c r="A105" s="1" t="s">
        <v>242</v>
      </c>
      <c r="B105" s="2" t="s">
        <v>243</v>
      </c>
      <c r="C105" s="1" t="s">
        <v>86</v>
      </c>
      <c r="D105" s="2" t="s">
        <v>87</v>
      </c>
      <c r="E105" s="3">
        <v>448302696</v>
      </c>
      <c r="F105" s="3">
        <v>0</v>
      </c>
      <c r="G105" s="3">
        <f t="shared" si="16"/>
        <v>448302696</v>
      </c>
    </row>
    <row r="106" spans="1:8" ht="22.5">
      <c r="A106" s="1" t="s">
        <v>244</v>
      </c>
      <c r="B106" s="2" t="s">
        <v>245</v>
      </c>
      <c r="C106" s="1" t="s">
        <v>86</v>
      </c>
      <c r="D106" s="2" t="s">
        <v>87</v>
      </c>
      <c r="E106" s="3">
        <v>1085164621</v>
      </c>
      <c r="F106" s="3">
        <v>0</v>
      </c>
      <c r="G106" s="3">
        <f t="shared" si="16"/>
        <v>1085164621</v>
      </c>
    </row>
    <row r="107" spans="1:8" ht="22.5">
      <c r="A107" s="1" t="s">
        <v>246</v>
      </c>
      <c r="B107" s="2" t="s">
        <v>247</v>
      </c>
      <c r="C107" s="1" t="s">
        <v>86</v>
      </c>
      <c r="D107" s="2" t="s">
        <v>87</v>
      </c>
      <c r="E107" s="3">
        <v>398047711</v>
      </c>
      <c r="F107" s="3">
        <v>0</v>
      </c>
      <c r="G107" s="3">
        <f t="shared" si="16"/>
        <v>398047711</v>
      </c>
    </row>
    <row r="108" spans="1:8" ht="22.5">
      <c r="A108" s="1" t="s">
        <v>242</v>
      </c>
      <c r="B108" s="2" t="s">
        <v>243</v>
      </c>
      <c r="C108" s="1" t="s">
        <v>88</v>
      </c>
      <c r="D108" s="2" t="s">
        <v>89</v>
      </c>
      <c r="E108" s="3">
        <v>698881498</v>
      </c>
      <c r="F108" s="3">
        <v>0</v>
      </c>
      <c r="G108" s="3">
        <f t="shared" si="16"/>
        <v>698881498</v>
      </c>
    </row>
    <row r="109" spans="1:8" ht="22.5">
      <c r="A109" s="1" t="s">
        <v>244</v>
      </c>
      <c r="B109" s="2" t="s">
        <v>245</v>
      </c>
      <c r="C109" s="1" t="s">
        <v>88</v>
      </c>
      <c r="D109" s="2" t="s">
        <v>89</v>
      </c>
      <c r="E109" s="3">
        <v>3532553694</v>
      </c>
      <c r="F109" s="3">
        <v>0</v>
      </c>
      <c r="G109" s="3">
        <f t="shared" si="16"/>
        <v>3532553694</v>
      </c>
    </row>
    <row r="110" spans="1:8" ht="22.5">
      <c r="A110" s="1" t="s">
        <v>246</v>
      </c>
      <c r="B110" s="2" t="s">
        <v>247</v>
      </c>
      <c r="C110" s="1" t="s">
        <v>88</v>
      </c>
      <c r="D110" s="2" t="s">
        <v>89</v>
      </c>
      <c r="E110" s="3">
        <v>184545939</v>
      </c>
      <c r="F110" s="3">
        <v>0</v>
      </c>
      <c r="G110" s="3">
        <f t="shared" si="16"/>
        <v>184545939</v>
      </c>
    </row>
    <row r="111" spans="1:8" ht="22.5">
      <c r="A111" s="1" t="s">
        <v>244</v>
      </c>
      <c r="B111" s="2" t="s">
        <v>245</v>
      </c>
      <c r="C111" s="1" t="s">
        <v>90</v>
      </c>
      <c r="D111" s="2" t="s">
        <v>91</v>
      </c>
      <c r="E111" s="3">
        <v>2880666521</v>
      </c>
      <c r="F111" s="3">
        <v>0</v>
      </c>
      <c r="G111" s="3">
        <f t="shared" si="16"/>
        <v>2880666521</v>
      </c>
    </row>
    <row r="112" spans="1:8" ht="22.5">
      <c r="A112" s="1" t="s">
        <v>246</v>
      </c>
      <c r="B112" s="2" t="s">
        <v>247</v>
      </c>
      <c r="C112" s="1" t="s">
        <v>90</v>
      </c>
      <c r="D112" s="2" t="s">
        <v>91</v>
      </c>
      <c r="E112" s="3">
        <v>19899761</v>
      </c>
      <c r="F112" s="3">
        <v>0</v>
      </c>
      <c r="G112" s="3">
        <f t="shared" si="16"/>
        <v>19899761</v>
      </c>
    </row>
    <row r="113" spans="1:9" ht="22.5">
      <c r="A113" s="1" t="s">
        <v>242</v>
      </c>
      <c r="B113" s="2" t="s">
        <v>243</v>
      </c>
      <c r="C113" s="1" t="s">
        <v>175</v>
      </c>
      <c r="D113" s="2" t="s">
        <v>176</v>
      </c>
      <c r="E113" s="3">
        <v>1327100</v>
      </c>
      <c r="F113" s="3">
        <v>0</v>
      </c>
      <c r="G113" s="3">
        <f t="shared" si="16"/>
        <v>1327100</v>
      </c>
    </row>
    <row r="114" spans="1:9" ht="22.5">
      <c r="A114" s="1" t="s">
        <v>244</v>
      </c>
      <c r="B114" s="2" t="s">
        <v>245</v>
      </c>
      <c r="C114" s="1" t="s">
        <v>175</v>
      </c>
      <c r="D114" s="2" t="s">
        <v>176</v>
      </c>
      <c r="E114" s="3">
        <v>3500000</v>
      </c>
      <c r="F114" s="3">
        <v>0</v>
      </c>
      <c r="G114" s="3">
        <f t="shared" si="16"/>
        <v>3500000</v>
      </c>
    </row>
    <row r="115" spans="1:9" ht="22.5">
      <c r="A115" s="1" t="s">
        <v>244</v>
      </c>
      <c r="B115" s="2" t="s">
        <v>245</v>
      </c>
      <c r="C115" s="1" t="s">
        <v>229</v>
      </c>
      <c r="D115" s="2" t="s">
        <v>230</v>
      </c>
      <c r="E115" s="3">
        <v>453600000</v>
      </c>
      <c r="F115" s="3">
        <v>0</v>
      </c>
      <c r="G115" s="3">
        <f t="shared" si="16"/>
        <v>453600000</v>
      </c>
    </row>
    <row r="116" spans="1:9" ht="22.5">
      <c r="A116" s="1" t="s">
        <v>242</v>
      </c>
      <c r="B116" s="2" t="s">
        <v>243</v>
      </c>
      <c r="C116" s="1" t="s">
        <v>92</v>
      </c>
      <c r="D116" s="2" t="s">
        <v>93</v>
      </c>
      <c r="E116" s="3">
        <v>14977991</v>
      </c>
      <c r="F116" s="3">
        <v>0</v>
      </c>
      <c r="G116" s="3">
        <f t="shared" si="16"/>
        <v>14977991</v>
      </c>
    </row>
    <row r="117" spans="1:9" ht="22.5">
      <c r="A117" s="1" t="s">
        <v>244</v>
      </c>
      <c r="B117" s="2" t="s">
        <v>245</v>
      </c>
      <c r="C117" s="1" t="s">
        <v>92</v>
      </c>
      <c r="D117" s="2" t="s">
        <v>93</v>
      </c>
      <c r="E117" s="3">
        <v>978649631</v>
      </c>
      <c r="F117" s="3">
        <v>0</v>
      </c>
      <c r="G117" s="3">
        <f t="shared" si="16"/>
        <v>978649631</v>
      </c>
    </row>
    <row r="118" spans="1:9" ht="22.5">
      <c r="A118" s="1" t="s">
        <v>246</v>
      </c>
      <c r="B118" s="2" t="s">
        <v>247</v>
      </c>
      <c r="C118" s="1" t="s">
        <v>92</v>
      </c>
      <c r="D118" s="2" t="s">
        <v>93</v>
      </c>
      <c r="E118" s="3">
        <v>96341449</v>
      </c>
      <c r="F118" s="3">
        <v>0</v>
      </c>
      <c r="G118" s="3">
        <f t="shared" si="16"/>
        <v>96341449</v>
      </c>
      <c r="H118" s="2" t="s">
        <v>255</v>
      </c>
      <c r="I118" s="2" t="s">
        <v>256</v>
      </c>
    </row>
    <row r="119" spans="1:9" s="9" customFormat="1" ht="22.5">
      <c r="A119" s="31"/>
      <c r="B119" s="32"/>
      <c r="C119" s="31"/>
      <c r="D119" s="32"/>
      <c r="E119" s="33">
        <f>SUM(E105:E118)</f>
        <v>10796458612</v>
      </c>
      <c r="F119" s="33">
        <f t="shared" ref="F119:G119" si="21">SUM(F105:F118)</f>
        <v>0</v>
      </c>
      <c r="G119" s="33">
        <f t="shared" si="21"/>
        <v>10796458612</v>
      </c>
      <c r="H119" s="33">
        <f>G119</f>
        <v>10796458612</v>
      </c>
      <c r="I119" s="33">
        <f>H119+H71</f>
        <v>15799581960</v>
      </c>
    </row>
    <row r="120" spans="1:9" ht="22.5">
      <c r="A120" s="1" t="s">
        <v>248</v>
      </c>
      <c r="B120" s="2" t="s">
        <v>249</v>
      </c>
      <c r="C120" s="1" t="s">
        <v>94</v>
      </c>
      <c r="D120" s="2" t="s">
        <v>95</v>
      </c>
      <c r="E120" s="3">
        <v>3500000</v>
      </c>
      <c r="F120" s="3">
        <v>0</v>
      </c>
      <c r="G120" s="3">
        <f t="shared" si="16"/>
        <v>3500000</v>
      </c>
    </row>
    <row r="121" spans="1:9" ht="22.5">
      <c r="A121" s="1" t="s">
        <v>244</v>
      </c>
      <c r="B121" s="2" t="s">
        <v>245</v>
      </c>
      <c r="C121" s="1" t="s">
        <v>94</v>
      </c>
      <c r="D121" s="2" t="s">
        <v>95</v>
      </c>
      <c r="E121" s="3">
        <v>680576</v>
      </c>
      <c r="F121" s="3">
        <v>0</v>
      </c>
      <c r="G121" s="3">
        <f t="shared" si="16"/>
        <v>680576</v>
      </c>
    </row>
    <row r="122" spans="1:9" ht="22.5">
      <c r="A122" s="1" t="s">
        <v>246</v>
      </c>
      <c r="B122" s="2" t="s">
        <v>247</v>
      </c>
      <c r="C122" s="1" t="s">
        <v>94</v>
      </c>
      <c r="D122" s="2" t="s">
        <v>95</v>
      </c>
      <c r="E122" s="3">
        <v>3840000</v>
      </c>
      <c r="F122" s="3">
        <v>0</v>
      </c>
      <c r="G122" s="3">
        <f t="shared" si="16"/>
        <v>3840000</v>
      </c>
    </row>
    <row r="123" spans="1:9" ht="22.5">
      <c r="A123" s="1" t="s">
        <v>248</v>
      </c>
      <c r="B123" s="2" t="s">
        <v>249</v>
      </c>
      <c r="C123" s="1" t="s">
        <v>96</v>
      </c>
      <c r="D123" s="2" t="s">
        <v>97</v>
      </c>
      <c r="E123" s="3">
        <v>9905427067</v>
      </c>
      <c r="F123" s="3">
        <v>0</v>
      </c>
      <c r="G123" s="3">
        <f t="shared" si="16"/>
        <v>9905427067</v>
      </c>
    </row>
    <row r="124" spans="1:9" ht="22.5">
      <c r="A124" s="1" t="s">
        <v>242</v>
      </c>
      <c r="B124" s="2" t="s">
        <v>243</v>
      </c>
      <c r="C124" s="1" t="s">
        <v>98</v>
      </c>
      <c r="D124" s="2" t="s">
        <v>99</v>
      </c>
      <c r="E124" s="3">
        <v>22847503</v>
      </c>
      <c r="F124" s="3">
        <v>0</v>
      </c>
      <c r="G124" s="3">
        <f t="shared" si="16"/>
        <v>22847503</v>
      </c>
    </row>
    <row r="125" spans="1:9" ht="22.5">
      <c r="A125" s="1" t="s">
        <v>244</v>
      </c>
      <c r="B125" s="2" t="s">
        <v>245</v>
      </c>
      <c r="C125" s="1" t="s">
        <v>98</v>
      </c>
      <c r="D125" s="2" t="s">
        <v>99</v>
      </c>
      <c r="E125" s="3">
        <v>219331894</v>
      </c>
      <c r="F125" s="3">
        <v>0</v>
      </c>
      <c r="G125" s="3">
        <f t="shared" si="16"/>
        <v>219331894</v>
      </c>
    </row>
    <row r="126" spans="1:9" ht="22.5">
      <c r="A126" s="1" t="s">
        <v>246</v>
      </c>
      <c r="B126" s="2" t="s">
        <v>247</v>
      </c>
      <c r="C126" s="1" t="s">
        <v>98</v>
      </c>
      <c r="D126" s="2" t="s">
        <v>99</v>
      </c>
      <c r="E126" s="3">
        <v>21135361</v>
      </c>
      <c r="F126" s="3">
        <v>0</v>
      </c>
      <c r="G126" s="3">
        <f t="shared" si="16"/>
        <v>21135361</v>
      </c>
    </row>
    <row r="127" spans="1:9" ht="22.5">
      <c r="A127" s="1" t="s">
        <v>244</v>
      </c>
      <c r="B127" s="2" t="s">
        <v>245</v>
      </c>
      <c r="C127" s="1" t="s">
        <v>239</v>
      </c>
      <c r="D127" s="2" t="s">
        <v>240</v>
      </c>
      <c r="E127" s="3">
        <v>45000000</v>
      </c>
      <c r="F127" s="3">
        <v>0</v>
      </c>
      <c r="G127" s="3">
        <f t="shared" si="16"/>
        <v>45000000</v>
      </c>
    </row>
    <row r="128" spans="1:9" ht="22.5">
      <c r="A128" s="1" t="s">
        <v>246</v>
      </c>
      <c r="B128" s="2" t="s">
        <v>247</v>
      </c>
      <c r="C128" s="1" t="s">
        <v>239</v>
      </c>
      <c r="D128" s="2" t="s">
        <v>240</v>
      </c>
      <c r="E128" s="3">
        <v>47638356</v>
      </c>
      <c r="F128" s="3">
        <v>0</v>
      </c>
      <c r="G128" s="3">
        <f t="shared" si="16"/>
        <v>47638356</v>
      </c>
      <c r="H128" s="2" t="s">
        <v>258</v>
      </c>
    </row>
    <row r="129" spans="1:8" s="9" customFormat="1" ht="22.5">
      <c r="A129" s="34"/>
      <c r="B129" s="35"/>
      <c r="C129" s="34"/>
      <c r="D129" s="35"/>
      <c r="E129" s="36">
        <f>SUM(E120:E128)</f>
        <v>10269400757</v>
      </c>
      <c r="F129" s="36">
        <f t="shared" ref="F129:G129" si="22">SUM(F120:F128)</f>
        <v>0</v>
      </c>
      <c r="G129" s="36">
        <f t="shared" si="22"/>
        <v>10269400757</v>
      </c>
      <c r="H129" s="36">
        <f>G129</f>
        <v>10269400757</v>
      </c>
    </row>
    <row r="130" spans="1:8" s="9" customFormat="1" ht="22.5">
      <c r="A130" s="1"/>
      <c r="B130" s="2"/>
      <c r="C130" s="1"/>
      <c r="D130" s="2"/>
      <c r="E130" s="3"/>
      <c r="F130" s="3"/>
      <c r="G130" s="3">
        <f>SUM(G129,G119,G104,G98,G94,G86,G78,G71,G60,G42)</f>
        <v>121123538712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4:T26"/>
  <sheetViews>
    <sheetView rightToLeft="1" topLeftCell="J1" zoomScale="85" zoomScaleNormal="85" workbookViewId="0">
      <selection activeCell="J1" sqref="A1:XFD36"/>
    </sheetView>
  </sheetViews>
  <sheetFormatPr defaultColWidth="9" defaultRowHeight="14.25"/>
  <cols>
    <col min="1" max="1" width="30.375" style="9" customWidth="1"/>
    <col min="2" max="2" width="20.625" style="9" customWidth="1"/>
    <col min="3" max="3" width="16.875" style="9" customWidth="1"/>
    <col min="4" max="4" width="20.375" style="9" customWidth="1"/>
    <col min="5" max="5" width="19.125" style="9" customWidth="1"/>
    <col min="6" max="6" width="16.625" style="9" customWidth="1"/>
    <col min="7" max="7" width="17.625" style="9" customWidth="1"/>
    <col min="8" max="8" width="19.875" style="9" customWidth="1"/>
    <col min="9" max="9" width="17.375" style="9" customWidth="1"/>
    <col min="10" max="10" width="18.375" style="9" customWidth="1"/>
    <col min="11" max="13" width="20.875" style="9" customWidth="1"/>
    <col min="14" max="18" width="23.375" style="9" customWidth="1"/>
    <col min="19" max="19" width="20.375" style="9" customWidth="1"/>
    <col min="20" max="20" width="21.25" style="9" customWidth="1"/>
    <col min="21" max="21" width="16.625" style="9" customWidth="1"/>
    <col min="22" max="16384" width="9" style="9"/>
  </cols>
  <sheetData>
    <row r="4" spans="1:20" ht="22.5">
      <c r="E4" s="4">
        <f>C5+E5+F5+G5+O5</f>
        <v>17195205405</v>
      </c>
      <c r="J4" s="4"/>
      <c r="N4" s="4"/>
      <c r="O4" s="4"/>
      <c r="S4" s="12" t="s">
        <v>260</v>
      </c>
    </row>
    <row r="5" spans="1:20" ht="22.5">
      <c r="A5" s="200"/>
      <c r="B5" s="201"/>
      <c r="C5" s="12">
        <f>خدمات!I209</f>
        <v>3113366904</v>
      </c>
      <c r="D5" s="12">
        <v>676410486</v>
      </c>
      <c r="E5" s="12">
        <f>خدمات!H216</f>
        <v>315545705</v>
      </c>
      <c r="F5" s="12">
        <f>خدمات!H243</f>
        <v>1081535387</v>
      </c>
      <c r="G5" s="12">
        <f>خدمات!H235</f>
        <v>602168677</v>
      </c>
      <c r="H5" s="12">
        <f>خدمات!H61+خدمات!H122+خدمات!H184</f>
        <v>157188869761</v>
      </c>
      <c r="I5" s="12">
        <v>106794601069</v>
      </c>
      <c r="J5" s="12">
        <f>خدمات!H77</f>
        <v>39805514274</v>
      </c>
      <c r="K5" s="12">
        <f>خدمات!H137</f>
        <v>13467076372</v>
      </c>
      <c r="L5" s="12">
        <v>144923757802</v>
      </c>
      <c r="M5" s="12">
        <v>169355540837</v>
      </c>
      <c r="N5" s="12">
        <f>خدمات!H108</f>
        <v>36659903568</v>
      </c>
      <c r="O5" s="12">
        <f>خدمات!H256</f>
        <v>12082588732</v>
      </c>
      <c r="P5" s="12">
        <f>خدمات!H168</f>
        <v>43262636147</v>
      </c>
      <c r="Q5" s="12">
        <v>11002487538</v>
      </c>
      <c r="R5" s="12">
        <v>13475527633</v>
      </c>
      <c r="S5" s="12">
        <f>SUM(C5:R5)</f>
        <v>753807530892</v>
      </c>
      <c r="T5" s="4"/>
    </row>
    <row r="6" spans="1:20" ht="24.75" thickBot="1">
      <c r="A6" s="202" t="s">
        <v>261</v>
      </c>
      <c r="B6" s="203"/>
      <c r="C6" s="2" t="s">
        <v>431</v>
      </c>
      <c r="D6" s="163" t="s">
        <v>434</v>
      </c>
      <c r="E6" s="163" t="s">
        <v>393</v>
      </c>
      <c r="F6" s="163" t="s">
        <v>392</v>
      </c>
      <c r="G6" s="161" t="s">
        <v>391</v>
      </c>
      <c r="H6" s="163" t="s">
        <v>432</v>
      </c>
      <c r="I6" s="163" t="s">
        <v>435</v>
      </c>
      <c r="J6" s="163" t="s">
        <v>393</v>
      </c>
      <c r="K6" s="163" t="s">
        <v>392</v>
      </c>
      <c r="L6" s="190" t="s">
        <v>436</v>
      </c>
      <c r="M6" s="190" t="s">
        <v>437</v>
      </c>
      <c r="N6" s="161" t="s">
        <v>433</v>
      </c>
      <c r="O6" s="130" t="s">
        <v>371</v>
      </c>
      <c r="P6" s="127" t="s">
        <v>370</v>
      </c>
      <c r="Q6" s="127" t="s">
        <v>438</v>
      </c>
      <c r="R6" s="127" t="s">
        <v>439</v>
      </c>
      <c r="S6" s="2"/>
    </row>
    <row r="7" spans="1:20" ht="36.75" customHeight="1" thickBot="1">
      <c r="A7" s="2" t="s">
        <v>263</v>
      </c>
      <c r="B7" s="40">
        <v>0.64165198950990465</v>
      </c>
      <c r="C7" s="3">
        <f>C5*B7</f>
        <v>1997698068.0258923</v>
      </c>
      <c r="D7" s="3">
        <f>D5*B7</f>
        <v>434020134.06726152</v>
      </c>
      <c r="E7" s="3">
        <f>E5*B7</f>
        <v>202470529.39455548</v>
      </c>
      <c r="F7" s="3">
        <f>F5*B7</f>
        <v>693969332.79391468</v>
      </c>
      <c r="G7" s="3">
        <f>G5*B7</f>
        <v>386382729.61759716</v>
      </c>
      <c r="H7" s="3">
        <f>H5*B7</f>
        <v>100860551010.95894</v>
      </c>
      <c r="I7" s="3">
        <f>I5*B7</f>
        <v>68524968244.840439</v>
      </c>
      <c r="J7" s="3">
        <f>J5*B7</f>
        <v>25541287427.377007</v>
      </c>
      <c r="K7" s="3">
        <f>K5*B7</f>
        <v>8641176346.9756279</v>
      </c>
      <c r="L7" s="3">
        <f>L5*B7</f>
        <v>92990617520.904861</v>
      </c>
      <c r="M7" s="3">
        <f>M5*B7</f>
        <v>108667319712.58696</v>
      </c>
      <c r="N7" s="3">
        <f>N5*B7</f>
        <v>23522900059.648453</v>
      </c>
      <c r="O7" s="3">
        <f>O5*B7</f>
        <v>7752817098.3177557</v>
      </c>
      <c r="P7" s="3">
        <f>P5*B7</f>
        <v>27759556555.165665</v>
      </c>
      <c r="Q7" s="3">
        <f>Q5*B7</f>
        <v>7059768018.3156328</v>
      </c>
      <c r="R7" s="3">
        <f>R5*B7</f>
        <v>8646599115.4101467</v>
      </c>
      <c r="S7" s="3">
        <f>SUM(B7:N7)</f>
        <v>432463361117.83319</v>
      </c>
    </row>
    <row r="8" spans="1:20" s="75" customFormat="1" ht="36" customHeight="1" thickBot="1">
      <c r="A8" s="26" t="s">
        <v>264</v>
      </c>
      <c r="B8" s="74">
        <v>5.4216758735101019E-2</v>
      </c>
      <c r="C8" s="27">
        <f>C5*B8</f>
        <v>168796662.28801641</v>
      </c>
      <c r="D8" s="27">
        <f>D5*B8</f>
        <v>36672784.125354424</v>
      </c>
      <c r="E8" s="27">
        <f>E5*B8</f>
        <v>17107865.357882358</v>
      </c>
      <c r="F8" s="27">
        <f>F5*B8</f>
        <v>58637343.140453108</v>
      </c>
      <c r="G8" s="27">
        <f>G5*B8</f>
        <v>32647633.878743973</v>
      </c>
      <c r="H8" s="27">
        <f>H5*B8</f>
        <v>8522271027.6753531</v>
      </c>
      <c r="I8" s="27">
        <f>I5*B8</f>
        <v>5790057120.3693342</v>
      </c>
      <c r="J8" s="27">
        <f>J5*B8</f>
        <v>2158125963.720078</v>
      </c>
      <c r="K8" s="27">
        <f>K5*B8</f>
        <v>730141230.52790356</v>
      </c>
      <c r="L8" s="27">
        <f>L5*B8</f>
        <v>7857296411.7352476</v>
      </c>
      <c r="M8" s="27">
        <f>M5*B8</f>
        <v>9181908498.0121765</v>
      </c>
      <c r="N8" s="27">
        <f>N5*B8</f>
        <v>1987581146.9983251</v>
      </c>
      <c r="O8" s="27">
        <f>O5*B8</f>
        <v>655078798.17829418</v>
      </c>
      <c r="P8" s="27">
        <f>P5*B8</f>
        <v>2345559906.2263594</v>
      </c>
      <c r="Q8" s="27">
        <f>Q5*B8</f>
        <v>596519212.33370161</v>
      </c>
      <c r="R8" s="27">
        <f>R5*B8</f>
        <v>730599430.50654793</v>
      </c>
      <c r="S8" s="27">
        <f>SUM(B8:N8)</f>
        <v>36541243687.883087</v>
      </c>
    </row>
    <row r="9" spans="1:20" ht="35.25" customHeight="1" thickBot="1">
      <c r="A9" s="2" t="s">
        <v>265</v>
      </c>
      <c r="B9" s="40">
        <v>0.2695210343645118</v>
      </c>
      <c r="C9" s="3">
        <f>C5*B9</f>
        <v>839117868.32231772</v>
      </c>
      <c r="D9" s="3">
        <f>D5*B9</f>
        <v>182306853.84172213</v>
      </c>
      <c r="E9" s="3">
        <f>E5*B9</f>
        <v>85046204.800879106</v>
      </c>
      <c r="F9" s="3">
        <f>F5*B9</f>
        <v>291496536.20606256</v>
      </c>
      <c r="G9" s="3">
        <f>G5*B9</f>
        <v>162297124.68694961</v>
      </c>
      <c r="H9" s="3">
        <f>H5*B9</f>
        <v>42365706768.57325</v>
      </c>
      <c r="I9" s="3">
        <f>I5*B9</f>
        <v>28783391344.662277</v>
      </c>
      <c r="J9" s="3">
        <f>J5*B9</f>
        <v>10728423380.53982</v>
      </c>
      <c r="K9" s="3">
        <f>K5*B9</f>
        <v>3629660353.6473169</v>
      </c>
      <c r="L9" s="3">
        <f>L5*B9</f>
        <v>39060001106.787025</v>
      </c>
      <c r="M9" s="3">
        <f>M5*B9</f>
        <v>45644880541.749557</v>
      </c>
      <c r="N9" s="3">
        <f>N5*B9</f>
        <v>9880615129.3506165</v>
      </c>
      <c r="O9" s="3">
        <f>O5*B9</f>
        <v>3256511812.8496351</v>
      </c>
      <c r="P9" s="3">
        <f>P5*B9</f>
        <v>11660190443.674957</v>
      </c>
      <c r="Q9" s="3">
        <f>Q5*B9</f>
        <v>2965401821.8244109</v>
      </c>
      <c r="R9" s="3">
        <f>R5*B9</f>
        <v>3631938146.2537212</v>
      </c>
      <c r="S9" s="3">
        <f>SUM(C9:N9)</f>
        <v>181652943213.16782</v>
      </c>
    </row>
    <row r="10" spans="1:20" ht="31.5" customHeight="1" thickBot="1">
      <c r="A10" s="29" t="s">
        <v>266</v>
      </c>
      <c r="B10" s="188">
        <v>3.4610217390482201E-2</v>
      </c>
      <c r="C10" s="30">
        <f>C5*B10</f>
        <v>107754305.36377253</v>
      </c>
      <c r="D10" s="30">
        <f>D5*B10</f>
        <v>23410713.965661716</v>
      </c>
      <c r="E10" s="30">
        <f>E5*B10</f>
        <v>10921105.446682967</v>
      </c>
      <c r="F10" s="30">
        <f>F5*B10</f>
        <v>37432174.859569296</v>
      </c>
      <c r="G10" s="30">
        <f>G5*B10</f>
        <v>20841188.81670906</v>
      </c>
      <c r="H10" s="30">
        <f>H5*B10</f>
        <v>5440340953.7924042</v>
      </c>
      <c r="I10" s="30">
        <f>I5*B10</f>
        <v>3696184359.127913</v>
      </c>
      <c r="J10" s="30">
        <f>J5*B10</f>
        <v>1377677502.3630822</v>
      </c>
      <c r="K10" s="30">
        <f>K5*B10</f>
        <v>466098440.84914637</v>
      </c>
      <c r="L10" s="30">
        <f>L5*B10</f>
        <v>5015842762.5728111</v>
      </c>
      <c r="M10" s="30">
        <f>M5*B10</f>
        <v>5861432084.6512556</v>
      </c>
      <c r="N10" s="30">
        <f>N5*B10</f>
        <v>1268807232.002594</v>
      </c>
      <c r="O10" s="30">
        <f>O5*B10</f>
        <v>418181022.6543107</v>
      </c>
      <c r="P10" s="30">
        <f>P5*B10</f>
        <v>1497329241.9330032</v>
      </c>
      <c r="Q10" s="30">
        <f>Q5*B10</f>
        <v>380798485.52625132</v>
      </c>
      <c r="R10" s="30">
        <f>R5*B10</f>
        <v>466390940.82958007</v>
      </c>
      <c r="S10" s="30">
        <f>SUM(C10:N10)</f>
        <v>23326742823.811604</v>
      </c>
    </row>
    <row r="11" spans="1:20" ht="39" customHeight="1" thickBot="1">
      <c r="A11" s="11" t="s">
        <v>257</v>
      </c>
      <c r="B11" s="41">
        <f>SUM(B7:B10)</f>
        <v>0.99999999999999967</v>
      </c>
      <c r="C11" s="12">
        <f>SUM(C7:C10)</f>
        <v>3113366903.9999986</v>
      </c>
      <c r="D11" s="12">
        <f>SUM(D7:D10)</f>
        <v>676410485.99999976</v>
      </c>
      <c r="E11" s="12">
        <f t="shared" ref="E11:K11" si="0">SUM(E7:E10)</f>
        <v>315545704.99999994</v>
      </c>
      <c r="F11" s="12">
        <f t="shared" si="0"/>
        <v>1081535386.9999995</v>
      </c>
      <c r="G11" s="12">
        <f t="shared" si="0"/>
        <v>602168676.99999976</v>
      </c>
      <c r="H11" s="12">
        <f t="shared" si="0"/>
        <v>157188869760.99994</v>
      </c>
      <c r="I11" s="12">
        <f t="shared" si="0"/>
        <v>106794601068.99997</v>
      </c>
      <c r="J11" s="12">
        <f t="shared" si="0"/>
        <v>39805514273.999985</v>
      </c>
      <c r="K11" s="12">
        <f t="shared" si="0"/>
        <v>13467076371.999994</v>
      </c>
      <c r="L11" s="12">
        <f>SUM(L7:L10)</f>
        <v>144923757801.99994</v>
      </c>
      <c r="M11" s="12">
        <f>SUM(M7:M10)</f>
        <v>169355540836.99994</v>
      </c>
      <c r="N11" s="12">
        <f t="shared" ref="N11" si="1">SUM(N7:N10)</f>
        <v>36659903567.999985</v>
      </c>
      <c r="O11" s="12"/>
      <c r="P11" s="12"/>
      <c r="Q11" s="12">
        <f>SUM(Q7:Q10)</f>
        <v>11002487537.999996</v>
      </c>
      <c r="R11" s="12">
        <f>SUM(R7:R10)</f>
        <v>13475527632.999996</v>
      </c>
      <c r="S11" s="12">
        <f>SUM(S7:S10)</f>
        <v>673984290842.6958</v>
      </c>
    </row>
    <row r="12" spans="1:20" ht="25.5" thickBot="1">
      <c r="A12" s="11" t="s">
        <v>267</v>
      </c>
      <c r="B12" s="41"/>
      <c r="C12" s="12">
        <f>C11-C5</f>
        <v>0</v>
      </c>
      <c r="D12" s="12">
        <f>D11-D5</f>
        <v>0</v>
      </c>
      <c r="E12" s="12">
        <f>E11-E5</f>
        <v>0</v>
      </c>
      <c r="F12" s="12">
        <f t="shared" ref="F12:K12" si="2">F11-F5</f>
        <v>0</v>
      </c>
      <c r="G12" s="12">
        <f t="shared" si="2"/>
        <v>0</v>
      </c>
      <c r="H12" s="12">
        <f t="shared" si="2"/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>L11-L5</f>
        <v>0</v>
      </c>
      <c r="M12" s="12">
        <f>M11-M5</f>
        <v>0</v>
      </c>
      <c r="N12" s="12">
        <f t="shared" ref="N12" si="3">N11-N5</f>
        <v>0</v>
      </c>
      <c r="O12" s="12"/>
      <c r="P12" s="12"/>
      <c r="Q12" s="12"/>
      <c r="R12" s="12"/>
      <c r="S12" s="12"/>
    </row>
    <row r="13" spans="1:20" ht="39" customHeight="1">
      <c r="A13" s="11"/>
      <c r="B13" s="4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6" spans="1:20">
      <c r="K16" s="9" t="s">
        <v>301</v>
      </c>
      <c r="L16" s="9" t="s">
        <v>303</v>
      </c>
      <c r="M16" s="9" t="s">
        <v>442</v>
      </c>
      <c r="N16" s="9" t="s">
        <v>443</v>
      </c>
    </row>
    <row r="17" spans="11:15" ht="22.5">
      <c r="K17" s="30">
        <v>282348831112.84045</v>
      </c>
      <c r="L17" s="30">
        <v>46506663418.369331</v>
      </c>
      <c r="M17" s="30">
        <v>177309687434.66226</v>
      </c>
      <c r="N17" s="30">
        <v>67203867625.127914</v>
      </c>
      <c r="O17" s="30">
        <f>SUM(K17:N17)</f>
        <v>573369049591</v>
      </c>
    </row>
    <row r="18" spans="11:15" ht="22.5">
      <c r="K18" s="3">
        <f>'قیمت تمام شده'!D20+'قیمت تمام شده'!D22+'قیمت تمام شده'!D34+'قیمت تمام شده'!D35</f>
        <v>217364304367.21762</v>
      </c>
      <c r="L18" s="3">
        <f>'قیمت تمام شده'!G20+'قیمت تمام شده'!G22+'قیمت تمام شده'!G34+'قیمت تمام شده'!G35</f>
        <v>18366323552.587677</v>
      </c>
      <c r="M18" s="3">
        <f>'قیمت تمام شده'!J20+'قیمت تمام شده'!J22+'قیمت تمام شده'!J34+'قیمت تمام شده'!J35</f>
        <v>91302221616.614731</v>
      </c>
      <c r="N18" s="3">
        <f>'قیمت تمام شده'!N20+'قیمت تمام شده'!N22+'قیمت تمام شده'!N34+'قیمت تمام شده'!N35</f>
        <v>11724464273.579899</v>
      </c>
      <c r="O18" s="3"/>
    </row>
    <row r="19" spans="11:15" ht="22.5">
      <c r="K19" s="3">
        <f>K17-K18</f>
        <v>64984526745.622833</v>
      </c>
      <c r="L19" s="3">
        <f t="shared" ref="L19:N19" si="4">L17-L18</f>
        <v>28140339865.781654</v>
      </c>
      <c r="M19" s="3">
        <f t="shared" si="4"/>
        <v>86007465818.047531</v>
      </c>
      <c r="N19" s="3">
        <f t="shared" si="4"/>
        <v>55479403351.548019</v>
      </c>
      <c r="O19" s="3"/>
    </row>
    <row r="20" spans="11:15" ht="22.5">
      <c r="K20" s="3"/>
      <c r="L20" s="3"/>
      <c r="M20" s="3"/>
      <c r="N20" s="3"/>
      <c r="O20" s="3"/>
    </row>
    <row r="21" spans="11:15" ht="22.5">
      <c r="K21" s="3"/>
      <c r="L21" s="3"/>
      <c r="M21" s="3"/>
      <c r="N21" s="3"/>
      <c r="O21" s="3"/>
    </row>
    <row r="22" spans="11:15" ht="22.5">
      <c r="K22" s="3"/>
      <c r="L22" s="3"/>
      <c r="M22" s="3"/>
      <c r="N22" s="3"/>
      <c r="O22" s="3"/>
    </row>
    <row r="23" spans="11:15" ht="22.5">
      <c r="K23" s="3"/>
      <c r="L23" s="3"/>
      <c r="M23" s="3"/>
      <c r="N23" s="3"/>
      <c r="O23" s="3"/>
    </row>
    <row r="24" spans="11:15" ht="22.5">
      <c r="K24" s="3"/>
      <c r="L24" s="3"/>
      <c r="M24" s="3"/>
      <c r="N24" s="3"/>
      <c r="O24" s="3"/>
    </row>
    <row r="25" spans="11:15" ht="22.5">
      <c r="K25" s="3"/>
      <c r="L25" s="3"/>
      <c r="M25" s="3"/>
      <c r="N25" s="3"/>
      <c r="O25" s="3"/>
    </row>
    <row r="26" spans="11:15" ht="22.5">
      <c r="K26" s="3"/>
      <c r="L26" s="3"/>
      <c r="M26" s="3"/>
      <c r="N26" s="3"/>
      <c r="O26" s="3"/>
    </row>
  </sheetData>
  <mergeCells count="2">
    <mergeCell ref="A5:B5"/>
    <mergeCell ref="A6:B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O49"/>
  <sheetViews>
    <sheetView rightToLeft="1" tabSelected="1" zoomScale="55" zoomScaleNormal="55" workbookViewId="0">
      <selection activeCell="A2" sqref="A2:O2"/>
    </sheetView>
  </sheetViews>
  <sheetFormatPr defaultColWidth="9" defaultRowHeight="14.25"/>
  <cols>
    <col min="1" max="1" width="45" style="116" customWidth="1"/>
    <col min="2" max="2" width="35.125" style="116" customWidth="1"/>
    <col min="3" max="3" width="26.125" style="116" customWidth="1"/>
    <col min="4" max="4" width="27.125" style="116" customWidth="1"/>
    <col min="5" max="7" width="23.25" style="116" customWidth="1"/>
    <col min="8" max="8" width="26.75" style="116" customWidth="1"/>
    <col min="9" max="9" width="24.375" style="116" customWidth="1"/>
    <col min="10" max="10" width="26.75" style="116" customWidth="1"/>
    <col min="11" max="11" width="25.875" style="116" customWidth="1"/>
    <col min="12" max="12" width="22" style="116" customWidth="1"/>
    <col min="13" max="13" width="25.25" style="116" customWidth="1"/>
    <col min="14" max="14" width="22" style="116" customWidth="1"/>
    <col min="15" max="15" width="26.625" style="116" customWidth="1"/>
    <col min="16" max="16" width="3.375" style="116" customWidth="1"/>
    <col min="17" max="17" width="9" style="116" customWidth="1"/>
    <col min="18" max="18" width="9" style="116"/>
    <col min="19" max="19" width="19.125" style="116" customWidth="1"/>
    <col min="20" max="16384" width="9" style="116"/>
  </cols>
  <sheetData>
    <row r="1" spans="1:15" ht="20.25">
      <c r="A1" s="204" t="s">
        <v>448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5" ht="20.25">
      <c r="A2" s="205" t="s">
        <v>447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5" ht="23.25" thickBot="1">
      <c r="A3" s="172" t="s">
        <v>404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74.25" customHeight="1" thickBot="1">
      <c r="A4" s="170" t="s">
        <v>403</v>
      </c>
      <c r="B4" s="169" t="s">
        <v>405</v>
      </c>
      <c r="C4" s="169" t="s">
        <v>406</v>
      </c>
      <c r="D4" s="169" t="s">
        <v>444</v>
      </c>
      <c r="E4" s="169" t="s">
        <v>402</v>
      </c>
      <c r="F4" s="169" t="s">
        <v>414</v>
      </c>
      <c r="G4" s="169" t="s">
        <v>445</v>
      </c>
      <c r="H4" s="169" t="s">
        <v>421</v>
      </c>
      <c r="I4" s="169" t="s">
        <v>422</v>
      </c>
      <c r="J4" s="169" t="s">
        <v>427</v>
      </c>
      <c r="K4" s="169" t="s">
        <v>401</v>
      </c>
      <c r="L4" s="169" t="s">
        <v>424</v>
      </c>
      <c r="M4" s="169" t="s">
        <v>425</v>
      </c>
      <c r="N4" s="176" t="s">
        <v>426</v>
      </c>
      <c r="O4" s="168" t="s">
        <v>372</v>
      </c>
    </row>
    <row r="5" spans="1:15" ht="25.5">
      <c r="A5" s="160" t="s">
        <v>400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77"/>
      <c r="N5" s="177"/>
      <c r="O5" s="158">
        <f t="shared" ref="O5:O19" si="0">SUM(B5:L5)</f>
        <v>0</v>
      </c>
    </row>
    <row r="6" spans="1:15" ht="25.5">
      <c r="A6" s="166" t="s">
        <v>399</v>
      </c>
      <c r="B6" s="165">
        <f>SUM(B7:B11)</f>
        <v>1562612775</v>
      </c>
      <c r="C6" s="165">
        <f t="shared" ref="C6" si="1">SUM(C7:C11)</f>
        <v>3714540793.8992214</v>
      </c>
      <c r="D6" s="165">
        <f>SUM(B6:C6)</f>
        <v>5277153568.8992214</v>
      </c>
      <c r="E6" s="165">
        <f>SUM(E7:E11)</f>
        <v>91854303</v>
      </c>
      <c r="F6" s="165">
        <f>SUM(F7:F11)</f>
        <v>313862288.79045027</v>
      </c>
      <c r="G6" s="165">
        <f>SUM(G7:G11)</f>
        <v>405716591.79045033</v>
      </c>
      <c r="H6" s="165">
        <f>SUM(H7:H11)</f>
        <v>1562762556</v>
      </c>
      <c r="I6" s="165">
        <f>SUM(I7:I11)</f>
        <v>1560264587.8579311</v>
      </c>
      <c r="J6" s="165">
        <f>SUM(H6:I6)</f>
        <v>3123027143.8579311</v>
      </c>
      <c r="K6" s="165">
        <f>SUM(K7:K11)</f>
        <v>0</v>
      </c>
      <c r="L6" s="165">
        <f>SUM(L7:L11)</f>
        <v>80836204</v>
      </c>
      <c r="M6" s="165">
        <f>SUM(M7:M11)</f>
        <v>200359488.45239559</v>
      </c>
      <c r="N6" s="178">
        <f>SUM(N7:N11)</f>
        <v>281195692.4523955</v>
      </c>
      <c r="O6" s="164">
        <f>N6+J6+G6+D6</f>
        <v>9087092996.9999981</v>
      </c>
    </row>
    <row r="7" spans="1:15" ht="24">
      <c r="A7" s="163" t="s">
        <v>398</v>
      </c>
      <c r="B7" s="148">
        <f>'تولید آب '!I84</f>
        <v>655015498</v>
      </c>
      <c r="C7" s="148">
        <f>'جدول سهم دهی '!C7</f>
        <v>1997698068.0258923</v>
      </c>
      <c r="D7" s="148">
        <f>SUM(B7:C7)</f>
        <v>2652713566.0258923</v>
      </c>
      <c r="E7" s="148">
        <f>'تولید برق '!I37</f>
        <v>78000000</v>
      </c>
      <c r="F7" s="148">
        <f>'جدول سهم دهی '!C8</f>
        <v>168796662.28801641</v>
      </c>
      <c r="G7" s="148">
        <f>SUM(E7:F7)</f>
        <v>246796662.28801641</v>
      </c>
      <c r="H7" s="148">
        <f>'حق النظاره و خدمات '!I326</f>
        <v>984494821</v>
      </c>
      <c r="I7" s="148">
        <f>'جدول سهم دهی '!C9</f>
        <v>839117868.32231772</v>
      </c>
      <c r="J7" s="148">
        <f>H7+I7</f>
        <v>1823612689.3223176</v>
      </c>
      <c r="K7" s="148"/>
      <c r="L7" s="148">
        <f>'اداری و عمومی '!I47</f>
        <v>71500000</v>
      </c>
      <c r="M7" s="179">
        <f>'جدول سهم دهی '!C10</f>
        <v>107754305.36377253</v>
      </c>
      <c r="N7" s="179">
        <f>SUM(L7:M7)</f>
        <v>179254305.36377251</v>
      </c>
      <c r="O7" s="162">
        <f>N7+J7+G7+D7</f>
        <v>4902377222.9999981</v>
      </c>
    </row>
    <row r="8" spans="1:15" ht="24">
      <c r="A8" s="163" t="s">
        <v>394</v>
      </c>
      <c r="B8" s="148"/>
      <c r="C8" s="148">
        <f>'جدول سهم دهی '!D7</f>
        <v>434020134.06726152</v>
      </c>
      <c r="D8" s="148">
        <f t="shared" ref="D8:D11" si="2">SUM(B8:C8)</f>
        <v>434020134.06726152</v>
      </c>
      <c r="E8" s="148"/>
      <c r="F8" s="148">
        <f>'جدول سهم دهی '!D8</f>
        <v>36672784.125354424</v>
      </c>
      <c r="G8" s="148">
        <f t="shared" ref="G8:G11" si="3">SUM(E8:F8)</f>
        <v>36672784.125354424</v>
      </c>
      <c r="H8" s="148"/>
      <c r="I8" s="148">
        <f>'جدول سهم دهی '!D9</f>
        <v>182306853.84172213</v>
      </c>
      <c r="J8" s="148">
        <f t="shared" ref="J8:J11" si="4">H8+I8</f>
        <v>182306853.84172213</v>
      </c>
      <c r="K8" s="148"/>
      <c r="L8" s="148"/>
      <c r="M8" s="179">
        <f>'جدول سهم دهی '!D10</f>
        <v>23410713.965661716</v>
      </c>
      <c r="N8" s="179">
        <f t="shared" ref="N8:N11" si="5">SUM(L8:M8)</f>
        <v>23410713.965661716</v>
      </c>
      <c r="O8" s="162">
        <f t="shared" ref="O8:O11" si="6">N8+J8+G8+D8</f>
        <v>676410485.99999976</v>
      </c>
    </row>
    <row r="9" spans="1:15" ht="24">
      <c r="A9" s="163" t="s">
        <v>393</v>
      </c>
      <c r="B9" s="148">
        <f>'تولید آب '!H87</f>
        <v>149895853</v>
      </c>
      <c r="C9" s="148">
        <f>'جدول سهم دهی '!E7</f>
        <v>202470529.39455548</v>
      </c>
      <c r="D9" s="148">
        <f t="shared" si="2"/>
        <v>352366382.39455545</v>
      </c>
      <c r="E9" s="148">
        <f>'تولید برق '!H39</f>
        <v>0</v>
      </c>
      <c r="F9" s="148">
        <f>'جدول سهم دهی '!E8</f>
        <v>17107865.357882358</v>
      </c>
      <c r="G9" s="148">
        <f t="shared" si="3"/>
        <v>17107865.357882358</v>
      </c>
      <c r="H9" s="148">
        <f>'حق النظاره و خدمات '!H333</f>
        <v>86355811</v>
      </c>
      <c r="I9" s="148">
        <f>'جدول سهم دهی '!E9</f>
        <v>85046204.800879106</v>
      </c>
      <c r="J9" s="148">
        <f t="shared" si="4"/>
        <v>171402015.80087912</v>
      </c>
      <c r="K9" s="148"/>
      <c r="L9" s="148">
        <f>'اداری و عمومی '!H49</f>
        <v>0</v>
      </c>
      <c r="M9" s="179">
        <f>'جدول سهم دهی '!E10</f>
        <v>10921105.446682967</v>
      </c>
      <c r="N9" s="179">
        <f t="shared" si="5"/>
        <v>10921105.446682967</v>
      </c>
      <c r="O9" s="162">
        <f t="shared" si="6"/>
        <v>551797368.99999988</v>
      </c>
    </row>
    <row r="10" spans="1:15" ht="24">
      <c r="A10" s="163" t="s">
        <v>392</v>
      </c>
      <c r="B10" s="148">
        <f>'تولید آب '!H97</f>
        <v>215707606</v>
      </c>
      <c r="C10" s="148">
        <f>'جدول سهم دهی '!F7</f>
        <v>693969332.79391468</v>
      </c>
      <c r="D10" s="148">
        <f t="shared" si="2"/>
        <v>909676938.79391468</v>
      </c>
      <c r="E10" s="148">
        <f>'تولید برق '!H45</f>
        <v>0</v>
      </c>
      <c r="F10" s="148">
        <f>'جدول سهم دهی '!F8</f>
        <v>58637343.140453108</v>
      </c>
      <c r="G10" s="148">
        <f t="shared" si="3"/>
        <v>58637343.140453108</v>
      </c>
      <c r="H10" s="148">
        <f>'حق النظاره و خدمات '!H359</f>
        <v>125392500</v>
      </c>
      <c r="I10" s="148">
        <f>'جدول سهم دهی '!F9</f>
        <v>291496536.20606256</v>
      </c>
      <c r="J10" s="148">
        <f t="shared" si="4"/>
        <v>416889036.20606256</v>
      </c>
      <c r="K10" s="148"/>
      <c r="L10" s="148">
        <f>'اداری و عمومی '!H55</f>
        <v>0</v>
      </c>
      <c r="M10" s="179">
        <f>'جدول سهم دهی '!F10</f>
        <v>37432174.859569296</v>
      </c>
      <c r="N10" s="179">
        <f t="shared" si="5"/>
        <v>37432174.859569296</v>
      </c>
      <c r="O10" s="162">
        <f t="shared" si="6"/>
        <v>1422635492.9999995</v>
      </c>
    </row>
    <row r="11" spans="1:15" ht="24.75" thickBot="1">
      <c r="A11" s="161" t="s">
        <v>391</v>
      </c>
      <c r="B11" s="167">
        <f>'تولید آب '!H94</f>
        <v>541993818</v>
      </c>
      <c r="C11" s="167">
        <f>'جدول سهم دهی '!G7</f>
        <v>386382729.61759716</v>
      </c>
      <c r="D11" s="148">
        <f t="shared" si="2"/>
        <v>928376547.6175971</v>
      </c>
      <c r="E11" s="167">
        <f>'تولید برق '!H43</f>
        <v>13854303</v>
      </c>
      <c r="F11" s="167">
        <f>'جدول سهم دهی '!G8</f>
        <v>32647633.878743973</v>
      </c>
      <c r="G11" s="148">
        <f t="shared" si="3"/>
        <v>46501936.878743976</v>
      </c>
      <c r="H11" s="167">
        <f>'حق النظاره و خدمات '!H352</f>
        <v>366519424</v>
      </c>
      <c r="I11" s="167">
        <f>'جدول سهم دهی '!G9</f>
        <v>162297124.68694961</v>
      </c>
      <c r="J11" s="148">
        <f t="shared" si="4"/>
        <v>528816548.68694961</v>
      </c>
      <c r="K11" s="167"/>
      <c r="L11" s="167">
        <f>'اداری و عمومی '!H53</f>
        <v>9336204</v>
      </c>
      <c r="M11" s="180">
        <f>'جدول سهم دهی '!G10</f>
        <v>20841188.81670906</v>
      </c>
      <c r="N11" s="179">
        <f t="shared" si="5"/>
        <v>30177392.81670906</v>
      </c>
      <c r="O11" s="162">
        <f t="shared" si="6"/>
        <v>1533872425.9999998</v>
      </c>
    </row>
    <row r="12" spans="1:15" ht="25.5">
      <c r="A12" s="160" t="s">
        <v>397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77"/>
      <c r="N12" s="177"/>
      <c r="O12" s="158">
        <f t="shared" si="0"/>
        <v>0</v>
      </c>
    </row>
    <row r="13" spans="1:15" ht="25.5">
      <c r="A13" s="166" t="s">
        <v>396</v>
      </c>
      <c r="B13" s="165">
        <f>SUM(B14:B18)</f>
        <v>65115075985</v>
      </c>
      <c r="C13" s="165">
        <f>SUM(C14:C18)</f>
        <v>227090883089.80048</v>
      </c>
      <c r="D13" s="165">
        <f>SUM(B13:C13)</f>
        <v>292205959074.80048</v>
      </c>
      <c r="E13" s="165">
        <f t="shared" ref="E13:N13" si="7">SUM(E14:E18)</f>
        <v>8321821803</v>
      </c>
      <c r="F13" s="165">
        <f t="shared" si="7"/>
        <v>19188176489.290993</v>
      </c>
      <c r="G13" s="165">
        <f t="shared" si="7"/>
        <v>27509998292.290997</v>
      </c>
      <c r="H13" s="165">
        <f t="shared" si="7"/>
        <v>114550971137</v>
      </c>
      <c r="I13" s="165">
        <f t="shared" si="7"/>
        <v>95387796976.7733</v>
      </c>
      <c r="J13" s="165">
        <f t="shared" si="7"/>
        <v>209938768113.77328</v>
      </c>
      <c r="K13" s="165">
        <f t="shared" si="7"/>
        <v>0</v>
      </c>
      <c r="L13" s="165">
        <f t="shared" si="7"/>
        <v>102408689399</v>
      </c>
      <c r="M13" s="165">
        <f t="shared" si="7"/>
        <v>12249108488.135139</v>
      </c>
      <c r="N13" s="178">
        <f t="shared" si="7"/>
        <v>114657797887.13515</v>
      </c>
      <c r="O13" s="164">
        <f>N13+K13+J13+G13+D13</f>
        <v>644312523368</v>
      </c>
    </row>
    <row r="14" spans="1:15" ht="24">
      <c r="A14" s="163" t="s">
        <v>395</v>
      </c>
      <c r="B14" s="148">
        <f>'تولید آب '!I27</f>
        <v>57569881592</v>
      </c>
      <c r="C14" s="148">
        <f>'جدول سهم دهی '!H7</f>
        <v>100860551010.95894</v>
      </c>
      <c r="D14" s="148">
        <f>SUM(B14:C14)</f>
        <v>158430432602.95892</v>
      </c>
      <c r="E14" s="148">
        <f>'تولید برق '!I10</f>
        <v>5088025524</v>
      </c>
      <c r="F14" s="148">
        <f>'جدول سهم دهی '!H8</f>
        <v>8522271027.6753531</v>
      </c>
      <c r="G14" s="148">
        <f>E14+F14</f>
        <v>13610296551.675354</v>
      </c>
      <c r="H14" s="148">
        <f>'حق النظاره و خدمات '!I97</f>
        <v>69538866687</v>
      </c>
      <c r="I14" s="148">
        <f>'جدول سهم دهی '!H9</f>
        <v>42365706768.57325</v>
      </c>
      <c r="J14" s="148">
        <f>H14+I14</f>
        <v>111904573455.57324</v>
      </c>
      <c r="K14" s="148"/>
      <c r="L14" s="148">
        <f>'اداری و عمومی '!I13</f>
        <v>66142001339</v>
      </c>
      <c r="M14" s="179">
        <f>'جدول سهم دهی '!H10</f>
        <v>5440340953.7924042</v>
      </c>
      <c r="N14" s="179">
        <f>SUM(L14:M14)</f>
        <v>71582342292.792404</v>
      </c>
      <c r="O14" s="162">
        <f>N14+J14+G14+D14</f>
        <v>355527644902.99994</v>
      </c>
    </row>
    <row r="15" spans="1:15" ht="24">
      <c r="A15" s="163" t="s">
        <v>394</v>
      </c>
      <c r="B15" s="148"/>
      <c r="C15" s="148">
        <f>'جدول سهم دهی '!I7</f>
        <v>68524968244.840439</v>
      </c>
      <c r="D15" s="148">
        <f t="shared" ref="D15:D18" si="8">SUM(B15:C15)</f>
        <v>68524968244.840439</v>
      </c>
      <c r="E15" s="148"/>
      <c r="F15" s="148">
        <f>'جدول سهم دهی '!I8</f>
        <v>5790057120.3693342</v>
      </c>
      <c r="G15" s="148">
        <f t="shared" ref="G15:G18" si="9">E15+F15</f>
        <v>5790057120.3693342</v>
      </c>
      <c r="H15" s="148"/>
      <c r="I15" s="148">
        <f>'جدول سهم دهی '!I9</f>
        <v>28783391344.662277</v>
      </c>
      <c r="J15" s="148">
        <f t="shared" ref="J15:J18" si="10">H15+I15</f>
        <v>28783391344.662277</v>
      </c>
      <c r="K15" s="148"/>
      <c r="L15" s="148"/>
      <c r="M15" s="179">
        <f>'جدول سهم دهی '!I10</f>
        <v>3696184359.127913</v>
      </c>
      <c r="N15" s="179">
        <f t="shared" ref="N15:N18" si="11">SUM(L15:M15)</f>
        <v>3696184359.127913</v>
      </c>
      <c r="O15" s="162">
        <f t="shared" ref="O15:O18" si="12">N15+J15+G15+D15</f>
        <v>106794601068.99997</v>
      </c>
    </row>
    <row r="16" spans="1:15" ht="24">
      <c r="A16" s="163" t="s">
        <v>393</v>
      </c>
      <c r="B16" s="148">
        <f>'تولید آب '!H34</f>
        <v>1952997229</v>
      </c>
      <c r="C16" s="148">
        <f>'جدول سهم دهی '!J7</f>
        <v>25541287427.377007</v>
      </c>
      <c r="D16" s="148">
        <f t="shared" si="8"/>
        <v>27494284656.377007</v>
      </c>
      <c r="E16" s="148">
        <f>'تولید برق '!H13</f>
        <v>1227822392</v>
      </c>
      <c r="F16" s="148">
        <f>'جدول سهم دهی '!J8</f>
        <v>2158125963.720078</v>
      </c>
      <c r="G16" s="148">
        <f t="shared" si="9"/>
        <v>3385948355.720078</v>
      </c>
      <c r="H16" s="148">
        <f>'حق النظاره و خدمات '!H123</f>
        <v>14039677688</v>
      </c>
      <c r="I16" s="148">
        <f>'جدول سهم دهی '!J9</f>
        <v>10728423380.53982</v>
      </c>
      <c r="J16" s="148">
        <f t="shared" si="10"/>
        <v>24768101068.539818</v>
      </c>
      <c r="K16" s="148"/>
      <c r="L16" s="148">
        <f>'اداری و عمومی '!H17</f>
        <v>21853045562</v>
      </c>
      <c r="M16" s="179">
        <f>'جدول سهم دهی '!J10</f>
        <v>1377677502.3630822</v>
      </c>
      <c r="N16" s="179">
        <f t="shared" si="11"/>
        <v>23230723064.363083</v>
      </c>
      <c r="O16" s="162">
        <f t="shared" si="12"/>
        <v>78879057144.999985</v>
      </c>
    </row>
    <row r="17" spans="1:15" ht="24">
      <c r="A17" s="163" t="s">
        <v>392</v>
      </c>
      <c r="B17" s="148">
        <f>'تولید آب '!H56</f>
        <v>1508730910</v>
      </c>
      <c r="C17" s="148">
        <f>'جدول سهم دهی '!K7</f>
        <v>8641176346.9756279</v>
      </c>
      <c r="D17" s="148">
        <f t="shared" si="8"/>
        <v>10149907256.975628</v>
      </c>
      <c r="E17" s="148">
        <f>'تولید برق '!H24</f>
        <v>426637130</v>
      </c>
      <c r="F17" s="148">
        <f>'جدول سهم دهی '!K8</f>
        <v>730141230.52790356</v>
      </c>
      <c r="G17" s="148">
        <f t="shared" si="9"/>
        <v>1156778360.5279036</v>
      </c>
      <c r="H17" s="148">
        <f>'حق النظاره و خدمات '!H224</f>
        <v>7033980906</v>
      </c>
      <c r="I17" s="148">
        <f>'جدول سهم دهی '!K9</f>
        <v>3629660353.6473169</v>
      </c>
      <c r="J17" s="148">
        <f t="shared" si="10"/>
        <v>10663641259.647316</v>
      </c>
      <c r="K17" s="148"/>
      <c r="L17" s="148">
        <f>'اداری و عمومی '!H31</f>
        <v>3248349121</v>
      </c>
      <c r="M17" s="179">
        <f>'جدول سهم دهی '!K10</f>
        <v>466098440.84914637</v>
      </c>
      <c r="N17" s="179">
        <f t="shared" si="11"/>
        <v>3714447561.8491464</v>
      </c>
      <c r="O17" s="162">
        <f t="shared" si="12"/>
        <v>25684774438.999992</v>
      </c>
    </row>
    <row r="18" spans="1:15" ht="24.75" thickBot="1">
      <c r="A18" s="161" t="s">
        <v>391</v>
      </c>
      <c r="B18" s="157">
        <f>'تولید آب '!H47</f>
        <v>4083466254</v>
      </c>
      <c r="C18" s="157">
        <f>'جدول سهم دهی '!N7</f>
        <v>23522900059.648453</v>
      </c>
      <c r="D18" s="148">
        <f t="shared" si="8"/>
        <v>27606366313.648453</v>
      </c>
      <c r="E18" s="157">
        <f>'تولید برق '!H18</f>
        <v>1579336757</v>
      </c>
      <c r="F18" s="157">
        <f>'جدول سهم دهی '!N8</f>
        <v>1987581146.9983251</v>
      </c>
      <c r="G18" s="148">
        <f t="shared" si="9"/>
        <v>3566917903.9983253</v>
      </c>
      <c r="H18" s="157">
        <f>'حق النظاره و خدمات '!H174</f>
        <v>23938445856</v>
      </c>
      <c r="I18" s="157">
        <f>'جدول سهم دهی '!N9</f>
        <v>9880615129.3506165</v>
      </c>
      <c r="J18" s="148">
        <f t="shared" si="10"/>
        <v>33819060985.350616</v>
      </c>
      <c r="K18" s="157"/>
      <c r="L18" s="157">
        <f>'اداری و عمومی '!H24</f>
        <v>11165293377</v>
      </c>
      <c r="M18" s="181">
        <f>'جدول سهم دهی '!N10</f>
        <v>1268807232.002594</v>
      </c>
      <c r="N18" s="179">
        <f t="shared" si="11"/>
        <v>12434100609.002594</v>
      </c>
      <c r="O18" s="162">
        <f t="shared" si="12"/>
        <v>77426445811.999985</v>
      </c>
    </row>
    <row r="19" spans="1:15" ht="25.5">
      <c r="A19" s="160" t="s">
        <v>390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77"/>
      <c r="N19" s="177"/>
      <c r="O19" s="158">
        <f t="shared" si="0"/>
        <v>0</v>
      </c>
    </row>
    <row r="20" spans="1:15" ht="24.75" thickBot="1">
      <c r="A20" s="193" t="s">
        <v>420</v>
      </c>
      <c r="B20" s="157">
        <v>0</v>
      </c>
      <c r="C20" s="157">
        <f>'جدول سهم دهی '!L7</f>
        <v>92990617520.904861</v>
      </c>
      <c r="D20" s="157">
        <f>SUM(B20:C20)</f>
        <v>92990617520.904861</v>
      </c>
      <c r="E20" s="157"/>
      <c r="F20" s="157">
        <f>'جدول سهم دهی '!L8</f>
        <v>7857296411.7352476</v>
      </c>
      <c r="G20" s="157">
        <f>SUM(E20:F20)</f>
        <v>7857296411.7352476</v>
      </c>
      <c r="H20" s="157"/>
      <c r="I20" s="157">
        <f>'جدول سهم دهی '!L9</f>
        <v>39060001106.787025</v>
      </c>
      <c r="J20" s="157">
        <f>SUM(H20:I20)</f>
        <v>39060001106.787025</v>
      </c>
      <c r="K20" s="157"/>
      <c r="L20" s="157"/>
      <c r="M20" s="181">
        <f>'جدول سهم دهی '!L10</f>
        <v>5015842762.5728111</v>
      </c>
      <c r="N20" s="181">
        <f>SUM(L20:M20)</f>
        <v>5015842762.5728111</v>
      </c>
      <c r="O20" s="156">
        <f>N20+J20+G20+D20</f>
        <v>144923757801.99994</v>
      </c>
    </row>
    <row r="21" spans="1:15" ht="25.5">
      <c r="A21" s="155" t="s">
        <v>389</v>
      </c>
      <c r="B21" s="154"/>
      <c r="C21" s="154"/>
      <c r="D21" s="154"/>
      <c r="E21" s="154"/>
      <c r="F21" s="154"/>
      <c r="G21" s="154">
        <f>SUM(E21:F21)</f>
        <v>0</v>
      </c>
      <c r="H21" s="154"/>
      <c r="I21" s="154"/>
      <c r="J21" s="154">
        <f>SUM(H21:I21)</f>
        <v>0</v>
      </c>
      <c r="K21" s="154"/>
      <c r="L21" s="154"/>
      <c r="M21" s="154"/>
      <c r="N21" s="154">
        <f>SUM(L21:M21)</f>
        <v>0</v>
      </c>
      <c r="O21" s="154">
        <f>D21+G21+J21+N21</f>
        <v>0</v>
      </c>
    </row>
    <row r="22" spans="1:15" ht="24.75" thickBot="1">
      <c r="A22" s="194" t="s">
        <v>407</v>
      </c>
      <c r="B22" s="139">
        <v>0</v>
      </c>
      <c r="C22" s="139">
        <f>'جدول سهم دهی '!M7</f>
        <v>108667319712.58696</v>
      </c>
      <c r="D22" s="139">
        <f>SUM(B22:C22)</f>
        <v>108667319712.58696</v>
      </c>
      <c r="E22" s="139"/>
      <c r="F22" s="139">
        <f>'جدول سهم دهی '!M8</f>
        <v>9181908498.0121765</v>
      </c>
      <c r="G22" s="139">
        <f>SUM(E22:F22)</f>
        <v>9181908498.0121765</v>
      </c>
      <c r="H22" s="139"/>
      <c r="I22" s="139">
        <f>'جدول سهم دهی '!M9</f>
        <v>45644880541.749557</v>
      </c>
      <c r="J22" s="139">
        <f>SUM(H22:I22)</f>
        <v>45644880541.749557</v>
      </c>
      <c r="K22" s="139"/>
      <c r="L22" s="139"/>
      <c r="M22" s="139">
        <f>'جدول سهم دهی '!M10</f>
        <v>5861432084.6512556</v>
      </c>
      <c r="N22" s="139">
        <f>SUM(L22:M22)</f>
        <v>5861432084.6512556</v>
      </c>
      <c r="O22" s="139">
        <f>N22+J22+G22+D22</f>
        <v>169355540836.99994</v>
      </c>
    </row>
    <row r="23" spans="1:15" ht="29.25" thickBot="1">
      <c r="A23" s="137" t="s">
        <v>388</v>
      </c>
      <c r="B23" s="136">
        <f>B22+B20+B13+B6</f>
        <v>66677688760</v>
      </c>
      <c r="C23" s="136">
        <f t="shared" ref="C23:D23" si="13">C22+C20+C13+C6</f>
        <v>432463361117.19153</v>
      </c>
      <c r="D23" s="136">
        <f t="shared" si="13"/>
        <v>499141049877.19153</v>
      </c>
      <c r="E23" s="136">
        <f t="shared" ref="E23:J23" si="14">E22+E20+E13+E6</f>
        <v>8413676106</v>
      </c>
      <c r="F23" s="136">
        <f t="shared" si="14"/>
        <v>36541243687.828873</v>
      </c>
      <c r="G23" s="136">
        <f t="shared" si="14"/>
        <v>44954919793.828873</v>
      </c>
      <c r="H23" s="136">
        <f t="shared" si="14"/>
        <v>116113733693</v>
      </c>
      <c r="I23" s="136">
        <f t="shared" si="14"/>
        <v>181652943213.16782</v>
      </c>
      <c r="J23" s="136">
        <f t="shared" si="14"/>
        <v>297766676906.16779</v>
      </c>
      <c r="K23" s="136">
        <f>SUM(K22+K20+K13+K6)</f>
        <v>0</v>
      </c>
      <c r="L23" s="136">
        <f>L22+L20+L13+L6</f>
        <v>102489525603</v>
      </c>
      <c r="M23" s="136">
        <f>M22+M20+M13+M6</f>
        <v>23326742823.811604</v>
      </c>
      <c r="N23" s="182">
        <f>N22+N20+N13+N6</f>
        <v>125816268426.81161</v>
      </c>
      <c r="O23" s="153">
        <f>N23+J23+G23+D23</f>
        <v>967678915003.99976</v>
      </c>
    </row>
    <row r="24" spans="1:15" ht="24">
      <c r="A24" s="152" t="s">
        <v>387</v>
      </c>
      <c r="B24" s="142"/>
      <c r="C24" s="142">
        <v>343257053910.11768</v>
      </c>
      <c r="D24" s="142">
        <f>SUM(B24:C24)</f>
        <v>343257053910.11768</v>
      </c>
      <c r="E24" s="142"/>
      <c r="F24" s="142">
        <v>57128832566.291931</v>
      </c>
      <c r="G24" s="142">
        <f>E24+F24</f>
        <v>57128832566.291931</v>
      </c>
      <c r="H24" s="142"/>
      <c r="I24" s="142">
        <v>244131367612.02246</v>
      </c>
      <c r="J24" s="142">
        <f>SUM(H24:I24)</f>
        <v>244131367612.02246</v>
      </c>
      <c r="K24" s="142"/>
      <c r="L24" s="142"/>
      <c r="M24" s="142">
        <v>98146338742.974579</v>
      </c>
      <c r="N24" s="142">
        <f>SUM(L24:M24)</f>
        <v>98146338742.974579</v>
      </c>
      <c r="O24" s="142">
        <f>N24+K24+J24+G24+D24</f>
        <v>742663592831.40674</v>
      </c>
    </row>
    <row r="25" spans="1:15" ht="24">
      <c r="A25" s="150" t="s">
        <v>386</v>
      </c>
      <c r="B25" s="149">
        <f>'بهای تمام شده محاسباتی (2)'!D16</f>
        <v>460011122211</v>
      </c>
      <c r="C25" s="149">
        <f>'بهای تمام شده محاسباتی (3)'!D29</f>
        <v>746916826014.06604</v>
      </c>
      <c r="D25" s="142">
        <f t="shared" ref="D25:D30" si="15">SUM(B25:C25)</f>
        <v>1206927948225.0659</v>
      </c>
      <c r="E25" s="149">
        <f>'بهای تمام شده محاسباتی (3)'!E16</f>
        <v>125778455505</v>
      </c>
      <c r="F25" s="149">
        <f>'بهای تمام شده محاسباتی (3)'!E29</f>
        <v>63111172431.838844</v>
      </c>
      <c r="G25" s="142">
        <f t="shared" ref="G25:G30" si="16">E25+F25</f>
        <v>188889627936.83884</v>
      </c>
      <c r="H25" s="149">
        <f>'بهای تمام شده محاسباتی (3)'!F16</f>
        <v>185054547807</v>
      </c>
      <c r="I25" s="149">
        <f>'بهای تمام شده محاسباتی (3)'!F29</f>
        <v>313736727732.00641</v>
      </c>
      <c r="J25" s="149">
        <f>SUM(H25:I25)</f>
        <v>498791275539.00641</v>
      </c>
      <c r="K25" s="149"/>
      <c r="L25" s="149">
        <f>'بهای تمام شده محاسباتی (3)'!I16</f>
        <v>10269400757</v>
      </c>
      <c r="M25" s="149">
        <f>'بهای تمام شده محاسباتی (3)'!I29</f>
        <v>40288122134.088326</v>
      </c>
      <c r="N25" s="149">
        <f>SUM(L25:M25)</f>
        <v>50557522891.088326</v>
      </c>
      <c r="O25" s="142">
        <f t="shared" ref="O25:O30" si="17">N25+J25+G25+D25</f>
        <v>1945166374591.9995</v>
      </c>
    </row>
    <row r="26" spans="1:15" ht="24">
      <c r="A26" s="150" t="s">
        <v>385</v>
      </c>
      <c r="B26" s="151"/>
      <c r="C26" s="151"/>
      <c r="D26" s="142">
        <f t="shared" si="15"/>
        <v>0</v>
      </c>
      <c r="E26" s="151">
        <v>0</v>
      </c>
      <c r="F26" s="151">
        <v>0</v>
      </c>
      <c r="G26" s="142">
        <f t="shared" si="16"/>
        <v>0</v>
      </c>
      <c r="H26" s="151">
        <v>0</v>
      </c>
      <c r="I26" s="151">
        <v>0</v>
      </c>
      <c r="J26" s="151">
        <f>SUM(H26:I26)</f>
        <v>0</v>
      </c>
      <c r="K26" s="151">
        <v>0</v>
      </c>
      <c r="L26" s="151">
        <v>0</v>
      </c>
      <c r="M26" s="151">
        <v>0</v>
      </c>
      <c r="N26" s="151"/>
      <c r="O26" s="142">
        <f t="shared" si="17"/>
        <v>0</v>
      </c>
    </row>
    <row r="27" spans="1:15" ht="24">
      <c r="A27" s="150" t="s">
        <v>384</v>
      </c>
      <c r="B27" s="149">
        <f>'بهای تمام شده محاسباتی (2)'!D11</f>
        <v>67746482495</v>
      </c>
      <c r="C27" s="149">
        <f>'بهای تمام شده محاسباتی (3)'!D24</f>
        <v>5197160671.6393194</v>
      </c>
      <c r="D27" s="142">
        <f t="shared" si="15"/>
        <v>72943643166.639313</v>
      </c>
      <c r="E27" s="149">
        <f>'بهای تمام شده محاسباتی (3)'!E11</f>
        <v>0</v>
      </c>
      <c r="F27" s="149">
        <f>'بهای تمام شده محاسباتی (3)'!E24</f>
        <v>439137119.26155424</v>
      </c>
      <c r="G27" s="142">
        <f t="shared" si="16"/>
        <v>439137119.26155424</v>
      </c>
      <c r="H27" s="149">
        <f>'بهای تمام شده محاسباتی (3)'!F11</f>
        <v>1574036711</v>
      </c>
      <c r="I27" s="149">
        <f>'بهای تمام شده محاسباتی (3)'!F24</f>
        <v>2183027782.7840633</v>
      </c>
      <c r="J27" s="149">
        <f>SUM(H27:I27)</f>
        <v>3757064493.7840633</v>
      </c>
      <c r="K27" s="149"/>
      <c r="L27" s="149">
        <f>'بهای تمام شده محاسباتی (3)'!I11</f>
        <v>3058666775</v>
      </c>
      <c r="M27" s="149">
        <f>'بهای تمام شده محاسباتی (3)'!I24</f>
        <v>280330870.31506002</v>
      </c>
      <c r="N27" s="149">
        <f>SUM(L27:M27)</f>
        <v>3338997645.3150601</v>
      </c>
      <c r="O27" s="142">
        <f t="shared" si="17"/>
        <v>80478842424.999985</v>
      </c>
    </row>
    <row r="28" spans="1:15" ht="24">
      <c r="A28" s="150" t="s">
        <v>383</v>
      </c>
      <c r="B28" s="149">
        <f>'بهای تمام شده محاسباتی (2)'!D12</f>
        <v>91704306223</v>
      </c>
      <c r="C28" s="149">
        <f>'بهای تمام شده محاسباتی (3)'!D25</f>
        <v>26407346346.032948</v>
      </c>
      <c r="D28" s="142">
        <f t="shared" si="15"/>
        <v>118111652569.03294</v>
      </c>
      <c r="E28" s="149">
        <f>'بهای تمام شده محاسباتی (3)'!E12</f>
        <v>3713815000</v>
      </c>
      <c r="F28" s="149">
        <f>'بهای تمام شده محاسباتی (3)'!E25</f>
        <v>2231304116.6920896</v>
      </c>
      <c r="G28" s="142">
        <f t="shared" si="16"/>
        <v>5945119116.6920891</v>
      </c>
      <c r="H28" s="149">
        <f>'بهای تمام شده محاسباتی (3)'!F12</f>
        <v>5674417662</v>
      </c>
      <c r="I28" s="149">
        <f>'بهای تمام شده محاسباتی (3)'!F25</f>
        <v>11092204837.455502</v>
      </c>
      <c r="J28" s="149">
        <f t="shared" ref="J28:J30" si="18">SUM(H28:I28)</f>
        <v>16766622499.455502</v>
      </c>
      <c r="K28" s="149"/>
      <c r="L28" s="149">
        <f>'بهای تمام شده محاسباتی (3)'!I12</f>
        <v>625579633</v>
      </c>
      <c r="M28" s="149">
        <f>'بهای تمام شده محاسباتی (3)'!I25</f>
        <v>1424392057.8194482</v>
      </c>
      <c r="N28" s="149">
        <f t="shared" ref="N28:N30" si="19">SUM(L28:M28)</f>
        <v>2049971690.8194482</v>
      </c>
      <c r="O28" s="142">
        <f t="shared" si="17"/>
        <v>142873365875.99997</v>
      </c>
    </row>
    <row r="29" spans="1:15" ht="24">
      <c r="A29" s="150" t="s">
        <v>382</v>
      </c>
      <c r="B29" s="149">
        <f>'بهای تمام شده محاسباتی (2)'!D13</f>
        <v>21212928</v>
      </c>
      <c r="C29" s="149">
        <f>'بهای تمام شده محاسباتی (3)'!D26</f>
        <v>3060233285.9634924</v>
      </c>
      <c r="D29" s="142">
        <f t="shared" si="15"/>
        <v>3081446213.9634924</v>
      </c>
      <c r="E29" s="149">
        <f>'بهای تمام شده محاسباتی (3)'!E13</f>
        <v>66410700</v>
      </c>
      <c r="F29" s="149">
        <f>'بهای تمام شده محاسباتی (3)'!E26</f>
        <v>258576194.65176916</v>
      </c>
      <c r="G29" s="142">
        <f t="shared" si="16"/>
        <v>324986894.65176916</v>
      </c>
      <c r="H29" s="149">
        <f>'بهای تمام شده محاسباتی (3)'!F13</f>
        <v>5214042595</v>
      </c>
      <c r="I29" s="149">
        <f>'بهای تمام شده محاسباتی (3)'!F26</f>
        <v>1285427699.3040595</v>
      </c>
      <c r="J29" s="149">
        <f t="shared" si="18"/>
        <v>6499470294.30406</v>
      </c>
      <c r="K29" s="149"/>
      <c r="L29" s="149">
        <f>'بهای تمام شده محاسباتی (3)'!I13</f>
        <v>181622729</v>
      </c>
      <c r="M29" s="149">
        <f>'بهای تمام شده محاسباتی (3)'!I26</f>
        <v>165066642.08067763</v>
      </c>
      <c r="N29" s="149">
        <f t="shared" si="19"/>
        <v>346689371.08067763</v>
      </c>
      <c r="O29" s="142">
        <f t="shared" si="17"/>
        <v>10252592774</v>
      </c>
    </row>
    <row r="30" spans="1:15" ht="24.75" thickBot="1">
      <c r="A30" s="147" t="s">
        <v>381</v>
      </c>
      <c r="B30" s="139">
        <f>'بهای تمام شده محاسباتی (2)'!D15</f>
        <v>9822483400</v>
      </c>
      <c r="C30" s="139">
        <f>'بهای تمام شده محاسباتی (3)'!D28</f>
        <v>159256855216.54678</v>
      </c>
      <c r="D30" s="142">
        <f t="shared" si="15"/>
        <v>169079338616.54678</v>
      </c>
      <c r="E30" s="139">
        <f>'بهای تمام شده محاسباتی (3)'!E15</f>
        <v>234107909</v>
      </c>
      <c r="F30" s="139">
        <f>'بهای تمام شده محاسباتی (3)'!E28</f>
        <v>13456500778.21998</v>
      </c>
      <c r="G30" s="142">
        <f t="shared" si="16"/>
        <v>13690608687.21998</v>
      </c>
      <c r="H30" s="139">
        <f>'بهای تمام شده محاسباتی (3)'!F15</f>
        <v>27215698284</v>
      </c>
      <c r="I30" s="139">
        <f>'بهای تمام شده محاسباتی (3)'!F28</f>
        <v>66894629876.216438</v>
      </c>
      <c r="J30" s="149">
        <f t="shared" si="18"/>
        <v>94110328160.216431</v>
      </c>
      <c r="K30" s="139"/>
      <c r="L30" s="139">
        <f>'بهای تمام شده محاسباتی (3)'!I15</f>
        <v>15799581960</v>
      </c>
      <c r="M30" s="139">
        <f>'بهای تمام شده محاسباتی (3)'!I28</f>
        <v>8590192924.0167198</v>
      </c>
      <c r="N30" s="149">
        <f t="shared" si="19"/>
        <v>24389774884.01672</v>
      </c>
      <c r="O30" s="142">
        <f t="shared" si="17"/>
        <v>301270050347.99994</v>
      </c>
    </row>
    <row r="31" spans="1:15" ht="29.25" thickBot="1">
      <c r="A31" s="137" t="s">
        <v>380</v>
      </c>
      <c r="B31" s="136">
        <f>SUM(B24:B30)</f>
        <v>629305607257</v>
      </c>
      <c r="C31" s="136">
        <f t="shared" ref="C31:D31" si="20">SUM(C24:C30)</f>
        <v>1284095475444.3662</v>
      </c>
      <c r="D31" s="136">
        <f t="shared" si="20"/>
        <v>1913401082701.3662</v>
      </c>
      <c r="E31" s="136">
        <f t="shared" ref="E31:M31" si="21">SUM(E24:E30)</f>
        <v>129792789114</v>
      </c>
      <c r="F31" s="136">
        <f t="shared" si="21"/>
        <v>136625523206.95616</v>
      </c>
      <c r="G31" s="136">
        <f>SUM(G24:G30)</f>
        <v>266418312320.95615</v>
      </c>
      <c r="H31" s="136">
        <f t="shared" si="21"/>
        <v>224732743059</v>
      </c>
      <c r="I31" s="136">
        <f t="shared" si="21"/>
        <v>639323385539.78882</v>
      </c>
      <c r="J31" s="136">
        <f>SUM(J24:J30)</f>
        <v>864056128598.78882</v>
      </c>
      <c r="K31" s="136">
        <f t="shared" si="21"/>
        <v>0</v>
      </c>
      <c r="L31" s="136">
        <f t="shared" si="21"/>
        <v>29934851854</v>
      </c>
      <c r="M31" s="136">
        <f t="shared" si="21"/>
        <v>148894443371.29483</v>
      </c>
      <c r="N31" s="136">
        <f>SUM(N24:N30)</f>
        <v>178829295225.29483</v>
      </c>
      <c r="O31" s="135">
        <f>SUM(O24:O30)</f>
        <v>3222704818846.4062</v>
      </c>
    </row>
    <row r="32" spans="1:15" ht="24">
      <c r="A32" s="130" t="s">
        <v>371</v>
      </c>
      <c r="B32" s="129">
        <v>366485292</v>
      </c>
      <c r="C32" s="129">
        <v>7752817098.3177557</v>
      </c>
      <c r="D32" s="129">
        <f>SUM(B32:C32)</f>
        <v>8119302390.3177557</v>
      </c>
      <c r="E32" s="129">
        <f>'تولید برق '!H48</f>
        <v>302430436</v>
      </c>
      <c r="F32" s="129">
        <f>'جدول سهم دهی '!O8</f>
        <v>655078798.17829418</v>
      </c>
      <c r="G32" s="129">
        <f>SUM(E32:F32)</f>
        <v>957509234.17829418</v>
      </c>
      <c r="H32" s="129">
        <f>'حق النظاره و خدمات '!H370</f>
        <v>460476439</v>
      </c>
      <c r="I32" s="129">
        <f>'جدول سهم دهی '!O9</f>
        <v>3256511812.8496351</v>
      </c>
      <c r="J32" s="129">
        <f>SUM(H32:I32)</f>
        <v>3716988251.8496351</v>
      </c>
      <c r="K32" s="129"/>
      <c r="L32" s="129">
        <f>'اداری و عمومی '!H58</f>
        <v>67697292</v>
      </c>
      <c r="M32" s="129">
        <f>'جدول سهم دهی '!O10</f>
        <v>418181022.6543107</v>
      </c>
      <c r="N32" s="129">
        <f>SUM(L32:M32)</f>
        <v>485878314.6543107</v>
      </c>
      <c r="O32" s="129">
        <f>D32+G32+J32+N32</f>
        <v>13279678190.999994</v>
      </c>
    </row>
    <row r="33" spans="1:15" ht="24">
      <c r="A33" s="127" t="s">
        <v>370</v>
      </c>
      <c r="B33" s="129">
        <f>'تولید آب '!H68</f>
        <v>3328262704</v>
      </c>
      <c r="C33" s="129">
        <v>27759556555.165665</v>
      </c>
      <c r="D33" s="129">
        <f t="shared" ref="D33:D35" si="22">SUM(B33:C33)</f>
        <v>31087819259.165665</v>
      </c>
      <c r="E33" s="129">
        <f>'تولید برق '!H29</f>
        <v>2194691987</v>
      </c>
      <c r="F33" s="129">
        <f>'جدول سهم دهی '!P8</f>
        <v>2345559906.2263594</v>
      </c>
      <c r="G33" s="129">
        <f t="shared" ref="G33:G35" si="23">SUM(E33:F33)</f>
        <v>4540251893.2263594</v>
      </c>
      <c r="H33" s="129">
        <f>'حق النظاره و خدمات '!H275</f>
        <v>20583913618</v>
      </c>
      <c r="I33" s="129">
        <f>'جدول سهم دهی '!P9</f>
        <v>11660190443.674957</v>
      </c>
      <c r="J33" s="129">
        <f t="shared" ref="J33:J35" si="24">SUM(H33:I33)</f>
        <v>32244104061.674957</v>
      </c>
      <c r="K33" s="129"/>
      <c r="L33" s="129">
        <f>'اداری و عمومی '!H38</f>
        <v>15357788601</v>
      </c>
      <c r="M33" s="129">
        <f>'جدول سهم دهی '!Q10</f>
        <v>380798485.52625132</v>
      </c>
      <c r="N33" s="129">
        <f t="shared" ref="N33:N35" si="25">SUM(L33:M33)</f>
        <v>15738587086.526251</v>
      </c>
      <c r="O33" s="129">
        <f t="shared" ref="O33:O35" si="26">D33+G33+J33+N33</f>
        <v>83610762300.593231</v>
      </c>
    </row>
    <row r="34" spans="1:15" ht="24">
      <c r="A34" s="195" t="s">
        <v>440</v>
      </c>
      <c r="B34" s="129"/>
      <c r="C34" s="129">
        <f>'جدول سهم دهی '!Q7</f>
        <v>7059768018.3156328</v>
      </c>
      <c r="D34" s="129">
        <f t="shared" si="22"/>
        <v>7059768018.3156328</v>
      </c>
      <c r="E34" s="129"/>
      <c r="F34" s="129">
        <f>'جدول سهم دهی '!Q8</f>
        <v>596519212.33370161</v>
      </c>
      <c r="G34" s="129">
        <f t="shared" si="23"/>
        <v>596519212.33370161</v>
      </c>
      <c r="H34" s="129"/>
      <c r="I34" s="129">
        <f>'جدول سهم دهی '!Q9</f>
        <v>2965401821.8244109</v>
      </c>
      <c r="J34" s="129">
        <f t="shared" si="24"/>
        <v>2965401821.8244109</v>
      </c>
      <c r="K34" s="129"/>
      <c r="L34" s="129"/>
      <c r="M34" s="129">
        <f>'جدول سهم دهی '!Q10</f>
        <v>380798485.52625132</v>
      </c>
      <c r="N34" s="129">
        <f t="shared" si="25"/>
        <v>380798485.52625132</v>
      </c>
      <c r="O34" s="129">
        <f t="shared" si="26"/>
        <v>11002487537.999996</v>
      </c>
    </row>
    <row r="35" spans="1:15" ht="24.75" thickBot="1">
      <c r="A35" s="196" t="s">
        <v>441</v>
      </c>
      <c r="B35" s="129"/>
      <c r="C35" s="129">
        <f>'جدول سهم دهی '!R7</f>
        <v>8646599115.4101467</v>
      </c>
      <c r="D35" s="129">
        <f t="shared" si="22"/>
        <v>8646599115.4101467</v>
      </c>
      <c r="E35" s="129"/>
      <c r="F35" s="129">
        <f>'جدول سهم دهی '!R8</f>
        <v>730599430.50654793</v>
      </c>
      <c r="G35" s="129">
        <f t="shared" si="23"/>
        <v>730599430.50654793</v>
      </c>
      <c r="H35" s="129"/>
      <c r="I35" s="129">
        <f>'جدول سهم دهی '!R9</f>
        <v>3631938146.2537212</v>
      </c>
      <c r="J35" s="129">
        <f t="shared" si="24"/>
        <v>3631938146.2537212</v>
      </c>
      <c r="K35" s="129"/>
      <c r="L35" s="129"/>
      <c r="M35" s="129">
        <f>'جدول سهم دهی '!R10</f>
        <v>466390940.82958007</v>
      </c>
      <c r="N35" s="129">
        <f t="shared" si="25"/>
        <v>466390940.82958007</v>
      </c>
      <c r="O35" s="129">
        <f t="shared" si="26"/>
        <v>13475527632.999996</v>
      </c>
    </row>
    <row r="36" spans="1:15" ht="23.25" thickBot="1">
      <c r="A36" s="146" t="s">
        <v>379</v>
      </c>
      <c r="B36" s="145">
        <f>SUM(B32:B35)</f>
        <v>3694747996</v>
      </c>
      <c r="C36" s="145">
        <f t="shared" ref="C36:D36" si="27">SUM(C32:C35)</f>
        <v>51218740787.209206</v>
      </c>
      <c r="D36" s="145">
        <f t="shared" si="27"/>
        <v>54913488783.209206</v>
      </c>
      <c r="E36" s="145">
        <f t="shared" ref="E36:J36" si="28">SUM(E32:E35)</f>
        <v>2497122423</v>
      </c>
      <c r="F36" s="145">
        <f t="shared" si="28"/>
        <v>4327757347.2449036</v>
      </c>
      <c r="G36" s="145">
        <f t="shared" si="28"/>
        <v>6824879770.2449036</v>
      </c>
      <c r="H36" s="145">
        <f t="shared" si="28"/>
        <v>21044390057</v>
      </c>
      <c r="I36" s="145">
        <f t="shared" si="28"/>
        <v>21514042224.602722</v>
      </c>
      <c r="J36" s="145">
        <f t="shared" si="28"/>
        <v>42558432281.602722</v>
      </c>
      <c r="K36" s="145">
        <f t="shared" ref="K36" si="29">SUM(K32:K35)</f>
        <v>0</v>
      </c>
      <c r="L36" s="145">
        <f>SUM(L32:L35)</f>
        <v>15425485893</v>
      </c>
      <c r="M36" s="145">
        <f>SUM(M32:M35)</f>
        <v>1646168934.5363934</v>
      </c>
      <c r="N36" s="145">
        <f>SUM(N32:N35)</f>
        <v>17071654827.536392</v>
      </c>
      <c r="O36" s="145">
        <f>SUM(O32:O35)</f>
        <v>121368455662.59323</v>
      </c>
    </row>
    <row r="37" spans="1:15" ht="24">
      <c r="A37" s="144" t="s">
        <v>378</v>
      </c>
      <c r="B37" s="142"/>
      <c r="C37" s="142">
        <v>0</v>
      </c>
      <c r="D37" s="142">
        <v>0</v>
      </c>
      <c r="E37" s="143">
        <v>0</v>
      </c>
      <c r="F37" s="143"/>
      <c r="G37" s="143"/>
      <c r="H37" s="143">
        <v>0</v>
      </c>
      <c r="I37" s="143"/>
      <c r="J37" s="143"/>
      <c r="K37" s="143">
        <v>0</v>
      </c>
      <c r="L37" s="143">
        <v>0</v>
      </c>
      <c r="M37" s="143"/>
      <c r="N37" s="143"/>
      <c r="O37" s="142">
        <f>SUM(B37:L37)</f>
        <v>0</v>
      </c>
    </row>
    <row r="38" spans="1:15" ht="24.75" thickBot="1">
      <c r="A38" s="141" t="s">
        <v>413</v>
      </c>
      <c r="B38" s="140">
        <v>351000097113</v>
      </c>
      <c r="C38" s="140">
        <v>0</v>
      </c>
      <c r="D38" s="140">
        <f>SUM(B38:C38)</f>
        <v>351000097113</v>
      </c>
      <c r="E38" s="140">
        <f>'بهای تمام شده محاسباتی (3)'!E17</f>
        <v>46800012948</v>
      </c>
      <c r="F38" s="140">
        <v>0</v>
      </c>
      <c r="G38" s="140">
        <f>SUM(E38:F38)</f>
        <v>46800012948</v>
      </c>
      <c r="H38" s="140">
        <v>0</v>
      </c>
      <c r="I38" s="140"/>
      <c r="J38" s="140"/>
      <c r="K38" s="140">
        <v>0</v>
      </c>
      <c r="L38" s="139"/>
      <c r="M38" s="139"/>
      <c r="N38" s="139">
        <f>SUM(L38:M38)</f>
        <v>0</v>
      </c>
      <c r="O38" s="138">
        <f>D38+G38+J38+N38</f>
        <v>397800110061</v>
      </c>
    </row>
    <row r="39" spans="1:15" ht="29.25" thickBot="1">
      <c r="A39" s="137" t="s">
        <v>260</v>
      </c>
      <c r="B39" s="136">
        <f>B38+B37+B36+B31+B23</f>
        <v>1050678141126</v>
      </c>
      <c r="C39" s="136">
        <f t="shared" ref="C39:D39" si="30">C38+C37+C36+C31+C23</f>
        <v>1767777577348.7671</v>
      </c>
      <c r="D39" s="136">
        <f t="shared" si="30"/>
        <v>2818455718474.7666</v>
      </c>
      <c r="E39" s="136">
        <f>E31+E23</f>
        <v>138206465220</v>
      </c>
      <c r="F39" s="136">
        <f>F31+F23</f>
        <v>173166766894.78503</v>
      </c>
      <c r="G39" s="136">
        <f>G38+G37+G36+G31+G23</f>
        <v>364998124833.02991</v>
      </c>
      <c r="H39" s="136">
        <f>H31+H23</f>
        <v>340846476752</v>
      </c>
      <c r="I39" s="136">
        <f>I38+I37+I36+I31+I23</f>
        <v>842490370977.55945</v>
      </c>
      <c r="J39" s="136">
        <f>J36+J31+J23</f>
        <v>1204381237786.5593</v>
      </c>
      <c r="K39" s="136">
        <f>K31+K23</f>
        <v>0</v>
      </c>
      <c r="L39" s="136">
        <f>L38+L31+L23+L36</f>
        <v>147849863350</v>
      </c>
      <c r="M39" s="136">
        <f>M38+M31+M23+M36</f>
        <v>173867355129.64285</v>
      </c>
      <c r="N39" s="182">
        <f>N38+N37+N36+N31+N23</f>
        <v>321717218479.64282</v>
      </c>
      <c r="O39" s="135">
        <f>O38+O37+O36+O31+O23</f>
        <v>4709552299573.999</v>
      </c>
    </row>
    <row r="40" spans="1:15" s="134" customFormat="1" ht="27" customHeight="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</row>
    <row r="41" spans="1:15" ht="23.25" hidden="1" thickBot="1">
      <c r="A41" s="133" t="s">
        <v>377</v>
      </c>
      <c r="B41" s="132" t="s">
        <v>376</v>
      </c>
      <c r="C41" s="132"/>
      <c r="D41" s="132"/>
      <c r="E41" s="132" t="s">
        <v>303</v>
      </c>
      <c r="F41" s="132"/>
      <c r="G41" s="132"/>
      <c r="H41" s="132" t="s">
        <v>375</v>
      </c>
      <c r="I41" s="132"/>
      <c r="J41" s="132"/>
      <c r="K41" s="132" t="s">
        <v>374</v>
      </c>
      <c r="L41" s="132" t="s">
        <v>373</v>
      </c>
      <c r="M41" s="183"/>
      <c r="N41" s="183"/>
      <c r="O41" s="131" t="s">
        <v>372</v>
      </c>
    </row>
    <row r="42" spans="1:15" ht="24" hidden="1">
      <c r="A42" s="130" t="s">
        <v>371</v>
      </c>
      <c r="B42" s="129">
        <f>'تولید آب '!H102</f>
        <v>366485292</v>
      </c>
      <c r="C42" s="129">
        <f>'جدول سهم دهی '!O7</f>
        <v>7752817098.3177557</v>
      </c>
      <c r="D42" s="129">
        <f>SUM(B42:C42)</f>
        <v>8119302390.3177557</v>
      </c>
      <c r="E42" s="129">
        <f>'تولید برق '!H48</f>
        <v>302430436</v>
      </c>
      <c r="F42" s="129">
        <f>'جدول سهم دهی '!O8</f>
        <v>655078798.17829418</v>
      </c>
      <c r="G42" s="129"/>
      <c r="H42" s="129">
        <f>'حق النظاره و خدمات '!H370</f>
        <v>460476439</v>
      </c>
      <c r="I42" s="129">
        <f>'جدول سهم دهی '!O9</f>
        <v>3256511812.8496351</v>
      </c>
      <c r="J42" s="129">
        <f>SUM(H42:I42)</f>
        <v>3716988251.8496351</v>
      </c>
      <c r="K42" s="129"/>
      <c r="L42" s="129">
        <f>'اداری و عمومی '!H58</f>
        <v>67697292</v>
      </c>
      <c r="M42" s="184">
        <f>'جدول سهم دهی '!O10</f>
        <v>418181022.6543107</v>
      </c>
      <c r="N42" s="184">
        <f>SUM(L42:M42)</f>
        <v>485878314.6543107</v>
      </c>
      <c r="O42" s="128">
        <f>SUM(B42:L42)</f>
        <v>24697787810.513077</v>
      </c>
    </row>
    <row r="43" spans="1:15" ht="24" hidden="1">
      <c r="A43" s="127" t="s">
        <v>370</v>
      </c>
      <c r="B43" s="126">
        <f>'تولید آب '!H68</f>
        <v>3328262704</v>
      </c>
      <c r="C43" s="126">
        <f>'جدول سهم دهی '!P7</f>
        <v>27759556555.165665</v>
      </c>
      <c r="D43" s="129">
        <f t="shared" ref="D43:D45" si="31">SUM(B43:C43)</f>
        <v>31087819259.165665</v>
      </c>
      <c r="E43" s="126">
        <f>'تولید برق '!H29</f>
        <v>2194691987</v>
      </c>
      <c r="F43" s="126">
        <f>'جدول سهم دهی '!P8</f>
        <v>2345559906.2263594</v>
      </c>
      <c r="G43" s="126"/>
      <c r="H43" s="126">
        <f>'حق النظاره و خدمات '!H275</f>
        <v>20583913618</v>
      </c>
      <c r="I43" s="126">
        <f>'جدول سهم دهی '!P9</f>
        <v>11660190443.674957</v>
      </c>
      <c r="J43" s="129">
        <f t="shared" ref="J43:J45" si="32">SUM(H43:I43)</f>
        <v>32244104061.674957</v>
      </c>
      <c r="K43" s="126"/>
      <c r="L43" s="126">
        <f>'اداری و عمومی '!H38</f>
        <v>15357788601</v>
      </c>
      <c r="M43" s="185">
        <f>'جدول سهم دهی '!P10</f>
        <v>1497329241.9330032</v>
      </c>
      <c r="N43" s="184">
        <f t="shared" ref="N43:N45" si="33">SUM(L43:M43)</f>
        <v>16855117842.933002</v>
      </c>
      <c r="O43" s="125">
        <f>SUM(B43:L43)</f>
        <v>146561887135.90759</v>
      </c>
    </row>
    <row r="44" spans="1:15" ht="24" hidden="1">
      <c r="A44" s="127" t="s">
        <v>446</v>
      </c>
      <c r="B44" s="126"/>
      <c r="C44" s="126">
        <f>'جدول سهم دهی '!Q7</f>
        <v>7059768018.3156328</v>
      </c>
      <c r="D44" s="129">
        <f t="shared" si="31"/>
        <v>7059768018.3156328</v>
      </c>
      <c r="E44" s="126"/>
      <c r="F44" s="126"/>
      <c r="G44" s="126"/>
      <c r="H44" s="126"/>
      <c r="I44" s="126"/>
      <c r="J44" s="129">
        <f t="shared" si="32"/>
        <v>0</v>
      </c>
      <c r="K44" s="126"/>
      <c r="L44" s="126"/>
      <c r="M44" s="185"/>
      <c r="N44" s="184">
        <f t="shared" si="33"/>
        <v>0</v>
      </c>
      <c r="O44" s="125">
        <f>SUM(B44:L44)</f>
        <v>14119536036.631266</v>
      </c>
    </row>
    <row r="45" spans="1:15" ht="24" hidden="1">
      <c r="A45" s="124" t="s">
        <v>441</v>
      </c>
      <c r="B45" s="123"/>
      <c r="C45" s="123">
        <f>'جدول سهم دهی '!R7</f>
        <v>8646599115.4101467</v>
      </c>
      <c r="D45" s="129">
        <f t="shared" si="31"/>
        <v>8646599115.4101467</v>
      </c>
      <c r="E45" s="123"/>
      <c r="F45" s="123"/>
      <c r="G45" s="123"/>
      <c r="H45" s="123"/>
      <c r="I45" s="123"/>
      <c r="J45" s="129">
        <f t="shared" si="32"/>
        <v>0</v>
      </c>
      <c r="K45" s="123"/>
      <c r="L45" s="123"/>
      <c r="M45" s="186"/>
      <c r="N45" s="184">
        <f t="shared" si="33"/>
        <v>0</v>
      </c>
      <c r="O45" s="122">
        <f>SUM(B45:L45)</f>
        <v>17293198230.820293</v>
      </c>
    </row>
    <row r="46" spans="1:15" ht="26.25" hidden="1" thickBot="1">
      <c r="A46" s="121" t="s">
        <v>260</v>
      </c>
      <c r="B46" s="120">
        <f>SUM(B42:B45)</f>
        <v>3694747996</v>
      </c>
      <c r="C46" s="120"/>
      <c r="D46" s="120"/>
      <c r="E46" s="120">
        <f>SUM(E42:E45)</f>
        <v>2497122423</v>
      </c>
      <c r="F46" s="120">
        <f>SUM(F42:F45)</f>
        <v>3000638704.4046535</v>
      </c>
      <c r="G46" s="120">
        <f>SUM(E46:F46)</f>
        <v>5497761127.4046535</v>
      </c>
      <c r="H46" s="120">
        <f>SUM(H42:H45)</f>
        <v>21044390057</v>
      </c>
      <c r="I46" s="120">
        <f>SUM(I42:I45)</f>
        <v>14916702256.524593</v>
      </c>
      <c r="J46" s="120">
        <f>SUM(H46:I46)</f>
        <v>35961092313.524597</v>
      </c>
      <c r="K46" s="120">
        <f>SUM(K42:K45)</f>
        <v>0</v>
      </c>
      <c r="L46" s="120">
        <f>SUM(L42:L45)</f>
        <v>15425485893</v>
      </c>
      <c r="M46" s="120">
        <f>SUM(M42:M45)</f>
        <v>1915510264.5873139</v>
      </c>
      <c r="N46" s="187">
        <f>SUM(L46:M46)</f>
        <v>17340996157.587315</v>
      </c>
      <c r="O46" s="119">
        <f>SUM(B46:L46)</f>
        <v>102037940770.85851</v>
      </c>
    </row>
    <row r="47" spans="1:15" ht="24.75" hidden="1">
      <c r="A47" s="207" t="s">
        <v>369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</row>
    <row r="49" spans="12:15" ht="22.5">
      <c r="L49" s="118" t="s">
        <v>368</v>
      </c>
      <c r="M49" s="118"/>
      <c r="N49" s="118"/>
      <c r="O49" s="117">
        <f>O38+O37+O35+O34+O30+O29+O28+O27+O26+O25+O24+O22+O20+O18+O17+O16+O15+O14+O11+O10+O9+O8+O7</f>
        <v>4612661859082.4062</v>
      </c>
    </row>
  </sheetData>
  <mergeCells count="4">
    <mergeCell ref="A1:O1"/>
    <mergeCell ref="A2:O2"/>
    <mergeCell ref="A40:O40"/>
    <mergeCell ref="A47:O4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A1:U51"/>
  <sheetViews>
    <sheetView rightToLeft="1" topLeftCell="D10" zoomScaleNormal="100" workbookViewId="0">
      <selection activeCell="B27" sqref="A27:XFD27"/>
    </sheetView>
  </sheetViews>
  <sheetFormatPr defaultColWidth="9" defaultRowHeight="14.25"/>
  <cols>
    <col min="1" max="1" width="2.375" style="9" customWidth="1"/>
    <col min="2" max="2" width="9" style="9"/>
    <col min="3" max="3" width="19.25" style="9" customWidth="1"/>
    <col min="4" max="7" width="21.375" style="9" customWidth="1"/>
    <col min="8" max="8" width="19.125" style="9" customWidth="1"/>
    <col min="9" max="9" width="18.375" style="9" customWidth="1"/>
    <col min="10" max="10" width="13" style="9" customWidth="1"/>
    <col min="11" max="11" width="14.75" style="9" customWidth="1"/>
    <col min="12" max="12" width="21.375" style="9" customWidth="1"/>
    <col min="13" max="13" width="5" style="9" customWidth="1"/>
    <col min="14" max="14" width="19.375" style="9" customWidth="1"/>
    <col min="15" max="15" width="16.875" style="9" customWidth="1"/>
    <col min="16" max="16" width="19.375" style="9" customWidth="1"/>
    <col min="17" max="18" width="16.375" style="9" customWidth="1"/>
    <col min="19" max="19" width="9" style="9"/>
    <col min="20" max="20" width="19" style="9" customWidth="1"/>
    <col min="21" max="16384" width="9" style="9"/>
  </cols>
  <sheetData>
    <row r="1" spans="1:18" ht="20.25">
      <c r="A1" s="240" t="s">
        <v>268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42"/>
    </row>
    <row r="2" spans="1:18" ht="20.25">
      <c r="A2" s="240" t="s">
        <v>269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191" t="s">
        <v>270</v>
      </c>
    </row>
    <row r="3" spans="1:18" ht="22.5" customHeight="1">
      <c r="A3" s="240" t="s">
        <v>271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44" t="s">
        <v>272</v>
      </c>
    </row>
    <row r="4" spans="1:18" ht="59.25" customHeight="1">
      <c r="B4" s="211" t="s">
        <v>273</v>
      </c>
      <c r="C4" s="241"/>
      <c r="D4" s="45" t="s">
        <v>274</v>
      </c>
      <c r="E4" s="45" t="s">
        <v>275</v>
      </c>
      <c r="F4" s="45" t="s">
        <v>276</v>
      </c>
      <c r="G4" s="45" t="s">
        <v>277</v>
      </c>
      <c r="H4" s="45" t="s">
        <v>278</v>
      </c>
      <c r="I4" s="45" t="s">
        <v>279</v>
      </c>
      <c r="J4" s="45" t="s">
        <v>280</v>
      </c>
      <c r="K4" s="45" t="s">
        <v>281</v>
      </c>
      <c r="L4" s="46" t="s">
        <v>257</v>
      </c>
    </row>
    <row r="5" spans="1:18" ht="20.25">
      <c r="B5" s="215" t="s">
        <v>282</v>
      </c>
      <c r="C5" s="215"/>
      <c r="D5" s="216"/>
      <c r="E5" s="242"/>
      <c r="F5" s="242"/>
      <c r="G5" s="242"/>
      <c r="H5" s="242"/>
      <c r="I5" s="242"/>
      <c r="J5" s="242"/>
      <c r="K5" s="242"/>
      <c r="L5" s="243"/>
    </row>
    <row r="6" spans="1:18" ht="21">
      <c r="B6" s="209" t="s">
        <v>283</v>
      </c>
      <c r="C6" s="209"/>
      <c r="D6" s="47">
        <f>'[1]تولید آب '!H69</f>
        <v>23235105463</v>
      </c>
      <c r="E6" s="47">
        <f>'[2]تولید برق '!H26</f>
        <v>10516513790</v>
      </c>
      <c r="F6" s="47">
        <f>'[2]حق النظاره و خدمات '!H295</f>
        <v>135134884755</v>
      </c>
      <c r="G6" s="47">
        <f>F6*10/100</f>
        <v>13513488475.5</v>
      </c>
      <c r="H6" s="47">
        <f>F6*90/100</f>
        <v>121621396279.5</v>
      </c>
      <c r="I6" s="47">
        <f>'[2]اداری و عمومی '!H36</f>
        <v>117766478000</v>
      </c>
      <c r="J6" s="225"/>
      <c r="K6" s="226"/>
      <c r="L6" s="47">
        <f>D6+E6+G6+H6+I6</f>
        <v>286652982008</v>
      </c>
    </row>
    <row r="7" spans="1:18" ht="21" customHeight="1">
      <c r="B7" s="209" t="s">
        <v>284</v>
      </c>
      <c r="C7" s="209"/>
      <c r="D7" s="47">
        <f>'[1]تولید آب '!H94</f>
        <v>1929098067</v>
      </c>
      <c r="E7" s="47">
        <f>'[2]تولید برق '!H39</f>
        <v>394284739</v>
      </c>
      <c r="F7" s="47">
        <f>'[2]حق النظاره و خدمات '!H366</f>
        <v>2023238995</v>
      </c>
      <c r="G7" s="47">
        <f>F7*10/100</f>
        <v>202323899.5</v>
      </c>
      <c r="H7" s="47">
        <f>F7*90/100</f>
        <v>1820915095.5</v>
      </c>
      <c r="I7" s="47">
        <f>'[2]اداری و عمومی '!H49</f>
        <v>148533496</v>
      </c>
      <c r="J7" s="212"/>
      <c r="K7" s="214"/>
      <c r="L7" s="47">
        <f t="shared" ref="L7:L8" si="0">D7+E7+G7+H7+I7</f>
        <v>4495155297</v>
      </c>
      <c r="O7" s="47">
        <v>5827727</v>
      </c>
    </row>
    <row r="8" spans="1:18" ht="21.75" thickBot="1">
      <c r="B8" s="209" t="s">
        <v>285</v>
      </c>
      <c r="C8" s="209"/>
      <c r="D8" s="48">
        <f>'[1]تولید آب '!H119</f>
        <v>2951927845</v>
      </c>
      <c r="E8" s="48">
        <f>'[2]تولید برق '!H47</f>
        <v>1905222227</v>
      </c>
      <c r="F8" s="48">
        <f>'[2]حق النظاره و خدمات '!H462</f>
        <v>23488205336</v>
      </c>
      <c r="G8" s="48">
        <f>F8*10/100</f>
        <v>2348820533.5999999</v>
      </c>
      <c r="H8" s="48">
        <f>F8*90/100</f>
        <v>21139384802.400002</v>
      </c>
      <c r="I8" s="48">
        <f>'[2]اداری و عمومی '!H67</f>
        <v>24261324642</v>
      </c>
      <c r="J8" s="212"/>
      <c r="K8" s="214"/>
      <c r="L8" s="48">
        <f t="shared" si="0"/>
        <v>52606680050</v>
      </c>
      <c r="N8" s="4"/>
      <c r="O8" s="47">
        <v>2076308</v>
      </c>
    </row>
    <row r="9" spans="1:18" ht="21" customHeight="1" thickBot="1">
      <c r="B9" s="244" t="s">
        <v>286</v>
      </c>
      <c r="C9" s="245"/>
      <c r="D9" s="49">
        <f>SUM(D6:D8)</f>
        <v>28116131375</v>
      </c>
      <c r="E9" s="50">
        <f>SUM(E6:E8)</f>
        <v>12816020756</v>
      </c>
      <c r="F9" s="50">
        <f>SUM(F6:F8)</f>
        <v>160646329086</v>
      </c>
      <c r="G9" s="50">
        <f>SUM(G6:G8)</f>
        <v>16064632908.6</v>
      </c>
      <c r="H9" s="50">
        <f>SUM(H6:H8)</f>
        <v>144581696177.39999</v>
      </c>
      <c r="I9" s="51">
        <f t="shared" ref="I9" si="1">SUM(I6:I8)</f>
        <v>142176336138</v>
      </c>
      <c r="J9" s="227"/>
      <c r="K9" s="227"/>
      <c r="L9" s="52">
        <f>D9+E9+G9+H9+I9</f>
        <v>343754817355</v>
      </c>
      <c r="N9" s="4">
        <f>E12+E13+E15+E16</f>
        <v>129792789114</v>
      </c>
      <c r="O9" s="47">
        <f>SUM(O7:O8)</f>
        <v>7904035</v>
      </c>
    </row>
    <row r="10" spans="1:18" ht="20.25">
      <c r="B10" s="215" t="s">
        <v>287</v>
      </c>
      <c r="C10" s="215"/>
      <c r="D10" s="236"/>
      <c r="E10" s="237"/>
      <c r="F10" s="237"/>
      <c r="G10" s="237"/>
      <c r="H10" s="237"/>
      <c r="I10" s="237"/>
      <c r="J10" s="238"/>
      <c r="K10" s="238"/>
      <c r="L10" s="239"/>
      <c r="N10" s="4"/>
      <c r="O10" s="9">
        <v>-853325</v>
      </c>
    </row>
    <row r="11" spans="1:18" ht="21">
      <c r="B11" s="209" t="s">
        <v>288</v>
      </c>
      <c r="C11" s="209"/>
      <c r="D11" s="47">
        <f>'[1]تولید آب '!H128</f>
        <v>67746482495</v>
      </c>
      <c r="E11" s="47">
        <v>0</v>
      </c>
      <c r="F11" s="47">
        <f>'[2]حق النظاره و خدمات '!H507</f>
        <v>1574036711</v>
      </c>
      <c r="G11" s="47">
        <f t="shared" ref="G11:G16" si="2">F11*10/100</f>
        <v>157403671.09999999</v>
      </c>
      <c r="H11" s="53">
        <f>F11*90/100</f>
        <v>1416633039.9000001</v>
      </c>
      <c r="I11" s="47">
        <f>'[2]اداری و عمومی '!H75</f>
        <v>3058666775</v>
      </c>
      <c r="J11" s="225"/>
      <c r="K11" s="235"/>
      <c r="L11" s="47">
        <f>D11+E11+G11+H11+I11</f>
        <v>72379185981</v>
      </c>
      <c r="N11" s="4"/>
      <c r="O11" s="4">
        <f>SUM(O9:O10)</f>
        <v>7050710</v>
      </c>
    </row>
    <row r="12" spans="1:18" ht="21">
      <c r="B12" s="209" t="s">
        <v>289</v>
      </c>
      <c r="C12" s="209"/>
      <c r="D12" s="47">
        <f>'[1]تولید آب '!H151</f>
        <v>91704306223</v>
      </c>
      <c r="E12" s="47">
        <f>'[2]تولید برق '!H51</f>
        <v>3713815000</v>
      </c>
      <c r="F12" s="47">
        <f>'[2]حق النظاره و خدمات '!H582</f>
        <v>5674417662</v>
      </c>
      <c r="G12" s="47">
        <f t="shared" si="2"/>
        <v>567441766.20000005</v>
      </c>
      <c r="H12" s="53">
        <f t="shared" ref="H12:H16" si="3">F12*90/100</f>
        <v>5106975895.8000002</v>
      </c>
      <c r="I12" s="47">
        <f>'[2]اداری و عمومی '!H83</f>
        <v>625579633</v>
      </c>
      <c r="J12" s="212"/>
      <c r="K12" s="213"/>
      <c r="L12" s="47">
        <f t="shared" ref="L12:L16" si="4">D12+E12+G12+H12+I12</f>
        <v>101718118518</v>
      </c>
    </row>
    <row r="13" spans="1:18" ht="21">
      <c r="B13" s="209" t="s">
        <v>262</v>
      </c>
      <c r="C13" s="209"/>
      <c r="D13" s="47">
        <f>'[1]تولید آب '!H157</f>
        <v>21212928</v>
      </c>
      <c r="E13" s="47">
        <f>'[2]تولید برق '!H54</f>
        <v>66410700</v>
      </c>
      <c r="F13" s="47">
        <f>'[2]حق النظاره و خدمات '!H610</f>
        <v>5214042595</v>
      </c>
      <c r="G13" s="47">
        <f t="shared" si="2"/>
        <v>521404259.5</v>
      </c>
      <c r="H13" s="53">
        <f t="shared" si="3"/>
        <v>4692638335.5</v>
      </c>
      <c r="I13" s="47">
        <f>'[2]اداری و عمومی '!H87</f>
        <v>181622729</v>
      </c>
      <c r="J13" s="212"/>
      <c r="K13" s="213"/>
      <c r="L13" s="47">
        <f t="shared" si="4"/>
        <v>5483288952</v>
      </c>
    </row>
    <row r="14" spans="1:18" ht="21">
      <c r="B14" s="209" t="s">
        <v>290</v>
      </c>
      <c r="C14" s="209"/>
      <c r="D14" s="47">
        <f>'[1]تولید آب '!H171</f>
        <v>213823862868</v>
      </c>
      <c r="E14" s="47">
        <f>'[2]تولید برق '!H58</f>
        <v>40716606298</v>
      </c>
      <c r="F14" s="47">
        <f>'[2]حق النظاره و خدمات '!H662</f>
        <v>148526296090</v>
      </c>
      <c r="G14" s="47">
        <f t="shared" si="2"/>
        <v>14852629609</v>
      </c>
      <c r="H14" s="53">
        <f t="shared" si="3"/>
        <v>133673666481</v>
      </c>
      <c r="I14" s="47">
        <f>'[2]اداری و عمومی '!H93</f>
        <v>63507683266</v>
      </c>
      <c r="J14" s="212"/>
      <c r="K14" s="213"/>
      <c r="L14" s="47">
        <f t="shared" si="4"/>
        <v>466574448522</v>
      </c>
    </row>
    <row r="15" spans="1:18" ht="21">
      <c r="B15" s="209" t="s">
        <v>291</v>
      </c>
      <c r="C15" s="209"/>
      <c r="D15" s="47">
        <f>'[1]تولید آب '!I194</f>
        <v>9822483400</v>
      </c>
      <c r="E15" s="47">
        <f>'[2]تولید برق '!I63</f>
        <v>234107909</v>
      </c>
      <c r="F15" s="47">
        <f>'[2]حق النظاره و خدمات '!I775</f>
        <v>27215698284</v>
      </c>
      <c r="G15" s="47">
        <f t="shared" si="2"/>
        <v>2721569828.4000001</v>
      </c>
      <c r="H15" s="53">
        <f t="shared" si="3"/>
        <v>24494128455.599998</v>
      </c>
      <c r="I15" s="47">
        <f>'[2]اداری و عمومی '!I108</f>
        <v>15799581960</v>
      </c>
      <c r="J15" s="212"/>
      <c r="K15" s="213"/>
      <c r="L15" s="47">
        <f t="shared" si="4"/>
        <v>53071871553</v>
      </c>
    </row>
    <row r="16" spans="1:18" ht="21">
      <c r="B16" s="209" t="s">
        <v>258</v>
      </c>
      <c r="C16" s="209"/>
      <c r="D16" s="47">
        <f>'[1]تولید آب '!H242</f>
        <v>460011122211</v>
      </c>
      <c r="E16" s="47">
        <f>'[2]تولید برق '!H71</f>
        <v>125778455505</v>
      </c>
      <c r="F16" s="47">
        <f>'[2]حق النظاره و خدمات '!H852</f>
        <v>185054547807</v>
      </c>
      <c r="G16" s="47">
        <f t="shared" si="2"/>
        <v>18505454780.700001</v>
      </c>
      <c r="H16" s="53">
        <f t="shared" si="3"/>
        <v>166549093026.29999</v>
      </c>
      <c r="I16" s="47">
        <f>'[2]اداری و عمومی '!H118</f>
        <v>10269400757</v>
      </c>
      <c r="J16" s="213"/>
      <c r="K16" s="213"/>
      <c r="L16" s="47">
        <f t="shared" si="4"/>
        <v>781113526280</v>
      </c>
      <c r="N16" s="228" t="s">
        <v>274</v>
      </c>
      <c r="O16" s="228" t="s">
        <v>275</v>
      </c>
      <c r="P16" s="228" t="s">
        <v>277</v>
      </c>
      <c r="Q16" s="228" t="s">
        <v>278</v>
      </c>
      <c r="R16" s="228" t="s">
        <v>279</v>
      </c>
    </row>
    <row r="17" spans="2:21" ht="21">
      <c r="B17" s="209" t="s">
        <v>259</v>
      </c>
      <c r="C17" s="209"/>
      <c r="D17" s="47">
        <f>'[1]تولید آب '!H247</f>
        <v>351000097113</v>
      </c>
      <c r="E17" s="47">
        <f>'[2]تولید برق '!H73</f>
        <v>46800012948</v>
      </c>
      <c r="F17" s="47">
        <v>0</v>
      </c>
      <c r="G17" s="47"/>
      <c r="H17" s="53"/>
      <c r="I17" s="47">
        <v>0</v>
      </c>
      <c r="J17" s="213"/>
      <c r="K17" s="213"/>
      <c r="L17" s="47"/>
      <c r="N17" s="229"/>
      <c r="O17" s="229"/>
      <c r="P17" s="229"/>
      <c r="Q17" s="229"/>
      <c r="R17" s="229"/>
    </row>
    <row r="18" spans="2:21" ht="20.25">
      <c r="B18" s="231" t="s">
        <v>292</v>
      </c>
      <c r="C18" s="232"/>
      <c r="D18" s="62">
        <f>SUM(D11:D17)</f>
        <v>1194129567238</v>
      </c>
      <c r="E18" s="62">
        <f t="shared" ref="E18:I18" si="5">SUM(E11:E17)</f>
        <v>217309408360</v>
      </c>
      <c r="F18" s="62">
        <f t="shared" si="5"/>
        <v>373259039149</v>
      </c>
      <c r="G18" s="62">
        <f t="shared" si="5"/>
        <v>37325903914.900002</v>
      </c>
      <c r="H18" s="62">
        <f t="shared" si="5"/>
        <v>335933135234.09998</v>
      </c>
      <c r="I18" s="62">
        <f t="shared" si="5"/>
        <v>93442535120</v>
      </c>
      <c r="J18" s="227"/>
      <c r="K18" s="227"/>
      <c r="L18" s="73">
        <f>SUM(L11:L16)</f>
        <v>1480340439806</v>
      </c>
      <c r="N18" s="229"/>
      <c r="O18" s="229"/>
      <c r="P18" s="229"/>
      <c r="Q18" s="229"/>
      <c r="R18" s="229"/>
    </row>
    <row r="19" spans="2:21" ht="21" thickBot="1">
      <c r="B19" s="233" t="s">
        <v>293</v>
      </c>
      <c r="C19" s="234"/>
      <c r="D19" s="54">
        <f>D18+D9</f>
        <v>1222245698613</v>
      </c>
      <c r="E19" s="54">
        <f t="shared" ref="E19:I19" si="6">E18+E9</f>
        <v>230125429116</v>
      </c>
      <c r="F19" s="54">
        <f t="shared" si="6"/>
        <v>533905368235</v>
      </c>
      <c r="G19" s="54">
        <f t="shared" si="6"/>
        <v>53390536823.5</v>
      </c>
      <c r="H19" s="54">
        <f t="shared" si="6"/>
        <v>480514831411.5</v>
      </c>
      <c r="I19" s="54">
        <f t="shared" si="6"/>
        <v>235618871258</v>
      </c>
      <c r="J19" s="55"/>
      <c r="K19" s="55"/>
      <c r="L19" s="56">
        <f>D19+E19+G19+H19+I19</f>
        <v>2221895367222</v>
      </c>
      <c r="N19" s="230"/>
      <c r="O19" s="230"/>
      <c r="P19" s="230"/>
      <c r="Q19" s="230"/>
      <c r="R19" s="230"/>
    </row>
    <row r="20" spans="2:21" ht="14.25" customHeight="1">
      <c r="B20" s="222" t="s">
        <v>294</v>
      </c>
      <c r="C20" s="222"/>
      <c r="D20" s="223"/>
      <c r="E20" s="223"/>
      <c r="F20" s="223"/>
      <c r="G20" s="223"/>
      <c r="H20" s="223"/>
      <c r="I20" s="223"/>
      <c r="J20" s="224"/>
      <c r="K20" s="224"/>
      <c r="L20" s="223"/>
    </row>
    <row r="21" spans="2:21" ht="21">
      <c r="B21" s="209" t="s">
        <v>295</v>
      </c>
      <c r="C21" s="209"/>
      <c r="D21" s="47">
        <f>'[2]جدول سهم دهی '!C7</f>
        <v>186325471400.1257</v>
      </c>
      <c r="E21" s="47">
        <f>'[2]جدول سهم دهی '!C8</f>
        <v>15743679275.148018</v>
      </c>
      <c r="F21" s="47">
        <f>'[2]جدول سهم دهی '!C9</f>
        <v>78264596075.785965</v>
      </c>
      <c r="G21" s="47">
        <f>F21*10/100</f>
        <v>7826459607.5785961</v>
      </c>
      <c r="H21" s="47">
        <f>F21*90/100</f>
        <v>70438136468.207367</v>
      </c>
      <c r="I21" s="47">
        <f>'[2]جدول سهم دهی '!C10</f>
        <v>10050253370.940229</v>
      </c>
      <c r="J21" s="225"/>
      <c r="K21" s="226"/>
      <c r="L21" s="47">
        <f>D21+E21+G21+H21+I21</f>
        <v>290384000121.99994</v>
      </c>
      <c r="N21" s="47"/>
      <c r="O21" s="47"/>
      <c r="P21" s="47"/>
      <c r="Q21" s="47"/>
      <c r="R21" s="47">
        <f>I21+I6</f>
        <v>127816731370.94023</v>
      </c>
    </row>
    <row r="22" spans="2:21" ht="21">
      <c r="B22" s="209" t="s">
        <v>296</v>
      </c>
      <c r="C22" s="209"/>
      <c r="D22" s="47">
        <f>'[2]جدول سهم دهی '!D7</f>
        <v>11033337758.149715</v>
      </c>
      <c r="E22" s="47">
        <f>'[2]جدول سهم دهی '!D8</f>
        <v>932268302.84338999</v>
      </c>
      <c r="F22" s="47">
        <f>'[2]جدول سهم دهی '!D9</f>
        <v>4634469546.8658438</v>
      </c>
      <c r="G22" s="47">
        <f t="shared" ref="G22:G29" si="7">F22*10/100</f>
        <v>463446954.68658441</v>
      </c>
      <c r="H22" s="47">
        <f t="shared" ref="H22:H29" si="8">F22*90/100</f>
        <v>4171022592.1792598</v>
      </c>
      <c r="I22" s="47">
        <f>'[2]جدول سهم دهی '!D10</f>
        <v>595129797.1410445</v>
      </c>
      <c r="J22" s="212"/>
      <c r="K22" s="214"/>
      <c r="L22" s="47">
        <f t="shared" ref="L22:L29" si="9">D22+E22+G22+H22+I22</f>
        <v>17195205404.999992</v>
      </c>
      <c r="N22" s="47"/>
      <c r="O22" s="47"/>
      <c r="P22" s="47"/>
      <c r="Q22" s="47"/>
      <c r="R22" s="47">
        <f>I22+I7</f>
        <v>743663293.1410445</v>
      </c>
    </row>
    <row r="23" spans="2:21" ht="21">
      <c r="B23" s="209" t="s">
        <v>285</v>
      </c>
      <c r="C23" s="209"/>
      <c r="D23" s="47">
        <f>'[2]جدول سهم دهی '!E7</f>
        <v>37982424515.021446</v>
      </c>
      <c r="E23" s="47">
        <f>'[2]جدول سهم دهی '!E8</f>
        <v>3209347091.2137122</v>
      </c>
      <c r="F23" s="47">
        <f>'[2]جدول سهم دهی '!E9</f>
        <v>15954228320.525684</v>
      </c>
      <c r="G23" s="47">
        <f t="shared" si="7"/>
        <v>1595422832.0525684</v>
      </c>
      <c r="H23" s="47">
        <f t="shared" si="8"/>
        <v>14358805488.473116</v>
      </c>
      <c r="I23" s="47">
        <f>'[2]جدول سهم دهی '!E10</f>
        <v>2048742918.2391407</v>
      </c>
      <c r="J23" s="212"/>
      <c r="K23" s="214"/>
      <c r="L23" s="47">
        <f t="shared" si="9"/>
        <v>59194742844.999985</v>
      </c>
      <c r="N23" s="47"/>
      <c r="O23" s="47"/>
      <c r="P23" s="47"/>
      <c r="Q23" s="47"/>
      <c r="R23" s="47">
        <f>I23+I8</f>
        <v>26310067560.23914</v>
      </c>
    </row>
    <row r="24" spans="2:21" ht="21">
      <c r="B24" s="209" t="s">
        <v>288</v>
      </c>
      <c r="C24" s="209"/>
      <c r="D24" s="47">
        <f>'[2]جدول سهم دهی '!F7</f>
        <v>5197160671.6393194</v>
      </c>
      <c r="E24" s="47">
        <f>'[2]جدول سهم دهی '!F8</f>
        <v>439137119.26155424</v>
      </c>
      <c r="F24" s="47">
        <f>'[2]جدول سهم دهی '!F9</f>
        <v>2183027782.7840633</v>
      </c>
      <c r="G24" s="192">
        <f t="shared" si="7"/>
        <v>218302778.27840632</v>
      </c>
      <c r="H24" s="58">
        <f t="shared" si="8"/>
        <v>1964725004.505657</v>
      </c>
      <c r="I24" s="47">
        <f>'[2]جدول سهم دهی '!F10</f>
        <v>280330870.31506002</v>
      </c>
      <c r="J24" s="212"/>
      <c r="K24" s="214"/>
      <c r="L24" s="47">
        <f t="shared" si="9"/>
        <v>8099656443.9999962</v>
      </c>
      <c r="N24" s="47">
        <f>D24+D11</f>
        <v>72943643166.639313</v>
      </c>
      <c r="O24" s="47">
        <f t="shared" ref="O24:O29" si="10">E24+E11</f>
        <v>439137119.26155424</v>
      </c>
      <c r="P24" s="47">
        <f t="shared" ref="P24:R29" si="11">G24+G11</f>
        <v>375706449.37840629</v>
      </c>
      <c r="Q24" s="47">
        <f t="shared" si="11"/>
        <v>3381358044.4056568</v>
      </c>
      <c r="R24" s="47">
        <f t="shared" si="11"/>
        <v>3338997645.3150601</v>
      </c>
    </row>
    <row r="25" spans="2:21" ht="21">
      <c r="B25" s="209" t="s">
        <v>289</v>
      </c>
      <c r="C25" s="209"/>
      <c r="D25" s="47">
        <f>'[2]جدول سهم دهی '!G7</f>
        <v>26407346346.032948</v>
      </c>
      <c r="E25" s="47">
        <f>'[2]جدول سهم دهی '!G8</f>
        <v>2231304116.6920896</v>
      </c>
      <c r="F25" s="47">
        <f>'[2]جدول سهم دهی '!G9</f>
        <v>11092204837.455502</v>
      </c>
      <c r="G25" s="192">
        <f t="shared" si="7"/>
        <v>1109220483.7455502</v>
      </c>
      <c r="H25" s="58">
        <f t="shared" si="8"/>
        <v>9982984353.7099514</v>
      </c>
      <c r="I25" s="47">
        <f>'[2]جدول سهم دهی '!G10</f>
        <v>1424392057.8194482</v>
      </c>
      <c r="J25" s="212"/>
      <c r="K25" s="214"/>
      <c r="L25" s="47">
        <f t="shared" si="9"/>
        <v>41155247357.999992</v>
      </c>
      <c r="N25" s="47">
        <f>D12+D25</f>
        <v>118111652569.03294</v>
      </c>
      <c r="O25" s="47">
        <f t="shared" si="10"/>
        <v>5945119116.6920891</v>
      </c>
      <c r="P25" s="47">
        <f t="shared" si="11"/>
        <v>1676662249.9455502</v>
      </c>
      <c r="Q25" s="47">
        <f t="shared" si="11"/>
        <v>15089960249.509953</v>
      </c>
      <c r="R25" s="47">
        <f t="shared" si="11"/>
        <v>2049971690.8194482</v>
      </c>
    </row>
    <row r="26" spans="2:21" ht="21">
      <c r="B26" s="209" t="s">
        <v>262</v>
      </c>
      <c r="C26" s="209"/>
      <c r="D26" s="47">
        <f>'[2]جدول سهم دهی '!H7</f>
        <v>3060233285.9634924</v>
      </c>
      <c r="E26" s="47">
        <f>'[2]جدول سهم دهی '!H8</f>
        <v>258576194.65176916</v>
      </c>
      <c r="F26" s="47">
        <f>'[2]جدول سهم دهی '!H9</f>
        <v>1285427699.3040595</v>
      </c>
      <c r="G26" s="192">
        <f t="shared" si="7"/>
        <v>128542769.93040596</v>
      </c>
      <c r="H26" s="58">
        <f t="shared" si="8"/>
        <v>1156884929.3736537</v>
      </c>
      <c r="I26" s="47">
        <f>'[2]جدول سهم دهی '!H10</f>
        <v>165066642.08067763</v>
      </c>
      <c r="J26" s="212"/>
      <c r="K26" s="214"/>
      <c r="L26" s="47">
        <f t="shared" si="9"/>
        <v>4769303821.999999</v>
      </c>
      <c r="N26" s="47">
        <f>D26+D13</f>
        <v>3081446213.9634924</v>
      </c>
      <c r="O26" s="47">
        <f t="shared" si="10"/>
        <v>324986894.65176916</v>
      </c>
      <c r="P26" s="47">
        <f t="shared" si="11"/>
        <v>649947029.43040597</v>
      </c>
      <c r="Q26" s="47">
        <f t="shared" si="11"/>
        <v>5849523264.8736534</v>
      </c>
      <c r="R26" s="47">
        <f t="shared" si="11"/>
        <v>346689371.08067763</v>
      </c>
    </row>
    <row r="27" spans="2:21" ht="21">
      <c r="B27" s="209" t="s">
        <v>290</v>
      </c>
      <c r="C27" s="209"/>
      <c r="D27" s="47">
        <f>'[2]جدول سهم دهی '!I7</f>
        <v>420030364654.22162</v>
      </c>
      <c r="E27" s="47">
        <f>'[2]جدول سهم دهی '!I8</f>
        <v>35490710407.160538</v>
      </c>
      <c r="F27" s="47">
        <f>'[2]جدول سهم دهی '!I9</f>
        <v>176430557680.61545</v>
      </c>
      <c r="G27" s="192">
        <f t="shared" si="7"/>
        <v>17643055768.061546</v>
      </c>
      <c r="H27" s="58">
        <f t="shared" si="8"/>
        <v>158787501912.55389</v>
      </c>
      <c r="I27" s="47">
        <f>'[2]جدول سهم دهی '!I10</f>
        <v>22656116507.002151</v>
      </c>
      <c r="J27" s="212"/>
      <c r="K27" s="214"/>
      <c r="L27" s="47">
        <f t="shared" si="9"/>
        <v>654607749248.99976</v>
      </c>
      <c r="N27" s="70">
        <f>D27+D14</f>
        <v>633854227522.22168</v>
      </c>
      <c r="O27" s="70">
        <f t="shared" si="10"/>
        <v>76207316705.160538</v>
      </c>
      <c r="P27" s="70">
        <f t="shared" si="11"/>
        <v>32495685377.061546</v>
      </c>
      <c r="Q27" s="70">
        <f t="shared" si="11"/>
        <v>292461168393.55389</v>
      </c>
      <c r="R27" s="70">
        <f t="shared" si="11"/>
        <v>86163799773.002151</v>
      </c>
    </row>
    <row r="28" spans="2:21" ht="21">
      <c r="B28" s="209" t="s">
        <v>291</v>
      </c>
      <c r="C28" s="209"/>
      <c r="D28" s="47">
        <f>'[2]جدول سهم دهی '!J7</f>
        <v>159256855216.54678</v>
      </c>
      <c r="E28" s="47">
        <f>'[2]جدول سهم دهی '!J8</f>
        <v>13456500778.21998</v>
      </c>
      <c r="F28" s="47">
        <f>'[2]جدول سهم دهی '!J9</f>
        <v>66894629876.216438</v>
      </c>
      <c r="G28" s="192">
        <f t="shared" si="7"/>
        <v>6689462987.621644</v>
      </c>
      <c r="H28" s="58">
        <f t="shared" si="8"/>
        <v>60205166888.594795</v>
      </c>
      <c r="I28" s="47">
        <f>'[2]جدول سهم دهی '!J10</f>
        <v>8590192924.0167198</v>
      </c>
      <c r="J28" s="212"/>
      <c r="K28" s="214"/>
      <c r="L28" s="47">
        <f t="shared" si="9"/>
        <v>248198178794.99991</v>
      </c>
      <c r="N28" s="47">
        <f>D28+D15</f>
        <v>169079338616.54678</v>
      </c>
      <c r="O28" s="47">
        <f t="shared" si="10"/>
        <v>13690608687.21998</v>
      </c>
      <c r="P28" s="47">
        <f t="shared" si="11"/>
        <v>9411032816.0216446</v>
      </c>
      <c r="Q28" s="47">
        <f t="shared" si="11"/>
        <v>84699295344.194794</v>
      </c>
      <c r="R28" s="47">
        <f t="shared" si="11"/>
        <v>24389774884.01672</v>
      </c>
    </row>
    <row r="29" spans="2:21" ht="21.75" thickBot="1">
      <c r="B29" s="209" t="s">
        <v>258</v>
      </c>
      <c r="C29" s="209"/>
      <c r="D29" s="48">
        <f>'[2]جدول سهم دهی '!K7</f>
        <v>746916826014.06604</v>
      </c>
      <c r="E29" s="48">
        <f>'[2]جدول سهم دهی '!K8</f>
        <v>63111172431.838844</v>
      </c>
      <c r="F29" s="48">
        <f>'[2]جدول سهم دهی '!K9</f>
        <v>313736727732.00641</v>
      </c>
      <c r="G29" s="59">
        <f t="shared" si="7"/>
        <v>31373672773.200638</v>
      </c>
      <c r="H29" s="60">
        <f t="shared" si="8"/>
        <v>282363054958.80579</v>
      </c>
      <c r="I29" s="48">
        <f>'[2]جدول سهم دهی '!K10</f>
        <v>40288122134.088326</v>
      </c>
      <c r="J29" s="212"/>
      <c r="K29" s="214"/>
      <c r="L29" s="48">
        <f t="shared" si="9"/>
        <v>1164052848311.9998</v>
      </c>
      <c r="N29" s="47">
        <f>D29+D16</f>
        <v>1206927948225.0659</v>
      </c>
      <c r="O29" s="47">
        <f t="shared" si="10"/>
        <v>188889627936.83884</v>
      </c>
      <c r="P29" s="47">
        <f t="shared" si="11"/>
        <v>49879127553.900635</v>
      </c>
      <c r="Q29" s="47">
        <f t="shared" si="11"/>
        <v>448912147985.10577</v>
      </c>
      <c r="R29" s="47">
        <f t="shared" si="11"/>
        <v>50557522891.088326</v>
      </c>
    </row>
    <row r="30" spans="2:21" ht="21" thickBot="1">
      <c r="B30" s="210" t="s">
        <v>297</v>
      </c>
      <c r="C30" s="211"/>
      <c r="D30" s="49">
        <f>SUM(D21:D29)</f>
        <v>1596210019861.7671</v>
      </c>
      <c r="E30" s="50">
        <f>SUM(E21:E29)</f>
        <v>134872695717.02991</v>
      </c>
      <c r="F30" s="50">
        <f>SUM(F21:F29)</f>
        <v>670475869551.55933</v>
      </c>
      <c r="G30" s="50">
        <f t="shared" ref="G30" si="12">SUM(G21:G29)</f>
        <v>67047586955.155937</v>
      </c>
      <c r="H30" s="50">
        <f>SUM(H21:H29)</f>
        <v>603428282596.40356</v>
      </c>
      <c r="I30" s="51">
        <f>SUM(I21:I29)</f>
        <v>86098347221.642792</v>
      </c>
      <c r="J30" s="227"/>
      <c r="K30" s="227"/>
      <c r="L30" s="52">
        <f>SUM(L21:L29)</f>
        <v>2487656932351.9995</v>
      </c>
      <c r="N30" s="49">
        <f>SUM(N24:N29)</f>
        <v>2203998256313.4702</v>
      </c>
      <c r="O30" s="50">
        <f>SUM(O24:O29)</f>
        <v>285496796459.82477</v>
      </c>
      <c r="P30" s="50">
        <f>SUM(P24:P29)</f>
        <v>94488161475.73819</v>
      </c>
      <c r="Q30" s="61">
        <f>SUM(Q24:Q29)</f>
        <v>850393453281.6438</v>
      </c>
      <c r="R30" s="49">
        <f>SUM(R21:R29)</f>
        <v>321717218479.64282</v>
      </c>
      <c r="U30" s="47">
        <v>755168</v>
      </c>
    </row>
    <row r="31" spans="2:21" ht="20.25">
      <c r="B31" s="210" t="s">
        <v>298</v>
      </c>
      <c r="C31" s="210"/>
      <c r="D31" s="212"/>
      <c r="E31" s="213"/>
      <c r="F31" s="213"/>
      <c r="G31" s="213"/>
      <c r="H31" s="213"/>
      <c r="I31" s="214"/>
      <c r="J31" s="47"/>
      <c r="K31" s="47"/>
      <c r="L31" s="62">
        <f>J31+K31</f>
        <v>0</v>
      </c>
      <c r="N31" s="47"/>
      <c r="U31" s="47">
        <v>70172</v>
      </c>
    </row>
    <row r="32" spans="2:21" ht="20.25">
      <c r="B32" s="210" t="s">
        <v>280</v>
      </c>
      <c r="C32" s="210"/>
      <c r="D32" s="212"/>
      <c r="E32" s="213"/>
      <c r="F32" s="213"/>
      <c r="G32" s="213"/>
      <c r="H32" s="213"/>
      <c r="I32" s="214"/>
      <c r="J32" s="47">
        <v>0</v>
      </c>
      <c r="K32" s="47">
        <v>0</v>
      </c>
      <c r="L32" s="47">
        <f t="shared" ref="L32:L33" si="13">SUM(J32:K32)</f>
        <v>0</v>
      </c>
      <c r="N32" s="4"/>
      <c r="U32" s="4">
        <f>SUM(U30:U31)</f>
        <v>825340</v>
      </c>
    </row>
    <row r="33" spans="2:17" ht="21" thickBot="1">
      <c r="B33" s="210" t="s">
        <v>281</v>
      </c>
      <c r="C33" s="210"/>
      <c r="D33" s="212"/>
      <c r="E33" s="213"/>
      <c r="F33" s="213"/>
      <c r="G33" s="213"/>
      <c r="H33" s="213"/>
      <c r="I33" s="214"/>
      <c r="J33" s="48">
        <v>0</v>
      </c>
      <c r="K33" s="48">
        <v>0</v>
      </c>
      <c r="L33" s="48">
        <f t="shared" si="13"/>
        <v>0</v>
      </c>
      <c r="N33" s="4"/>
      <c r="O33" s="4"/>
      <c r="Q33" s="47">
        <v>86164</v>
      </c>
    </row>
    <row r="34" spans="2:17" ht="21" thickBot="1">
      <c r="B34" s="215" t="s">
        <v>260</v>
      </c>
      <c r="C34" s="216"/>
      <c r="D34" s="63">
        <f>D30+D19</f>
        <v>2818455718474.7671</v>
      </c>
      <c r="E34" s="64">
        <f>E30+E19</f>
        <v>364998124833.02991</v>
      </c>
      <c r="F34" s="64">
        <f t="shared" ref="F34" si="14">F30+F19</f>
        <v>1204381237786.5593</v>
      </c>
      <c r="G34" s="64">
        <f>G30+G19</f>
        <v>120438123778.65594</v>
      </c>
      <c r="H34" s="64">
        <f>H30+H19</f>
        <v>1083943114007.9036</v>
      </c>
      <c r="I34" s="64">
        <f>I30+I19</f>
        <v>321717218479.64282</v>
      </c>
      <c r="J34" s="64">
        <f>SUM(J31:J33)</f>
        <v>0</v>
      </c>
      <c r="K34" s="64">
        <f>K30+K18+K9</f>
        <v>0</v>
      </c>
      <c r="L34" s="65">
        <f>D34+E34+G34+H34+I34</f>
        <v>4709552299573.999</v>
      </c>
      <c r="N34" s="4"/>
      <c r="P34" s="4"/>
      <c r="Q34" s="47">
        <v>-85323</v>
      </c>
    </row>
    <row r="35" spans="2:17" ht="23.25" thickBot="1">
      <c r="B35" s="217">
        <v>31</v>
      </c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Q35" s="47">
        <f>SUM(Q33:Q34)</f>
        <v>841</v>
      </c>
    </row>
    <row r="36" spans="2:17" ht="35.25" customHeight="1" thickBot="1">
      <c r="K36" s="218" t="s">
        <v>299</v>
      </c>
      <c r="L36" s="219"/>
      <c r="M36" s="220"/>
      <c r="Q36" s="9">
        <v>3959</v>
      </c>
    </row>
    <row r="37" spans="2:17" ht="24">
      <c r="D37" s="209" t="s">
        <v>300</v>
      </c>
      <c r="E37" s="209"/>
      <c r="F37" s="66">
        <v>1339389</v>
      </c>
      <c r="G37" s="192">
        <f>D34+E34+G34+H34</f>
        <v>4387835081094.3564</v>
      </c>
      <c r="I37" s="4">
        <f>D34+E34+G34+H34</f>
        <v>4387835081094.3564</v>
      </c>
      <c r="K37" s="67" t="s">
        <v>301</v>
      </c>
      <c r="L37" s="62">
        <f>D34</f>
        <v>2818455718474.7671</v>
      </c>
      <c r="M37" s="68"/>
      <c r="Q37" s="4">
        <f>SUM(Q35:Q36)</f>
        <v>4800</v>
      </c>
    </row>
    <row r="38" spans="2:17" ht="24.75" thickBot="1">
      <c r="C38" s="4">
        <f>D34-L38</f>
        <v>2453457593641.7373</v>
      </c>
      <c r="D38" s="221" t="s">
        <v>302</v>
      </c>
      <c r="E38" s="221"/>
      <c r="F38" s="69">
        <v>-26151</v>
      </c>
      <c r="G38" s="70">
        <v>67803092612.281471</v>
      </c>
      <c r="I38" s="4">
        <f>I34</f>
        <v>321717218479.64282</v>
      </c>
      <c r="K38" s="71" t="s">
        <v>303</v>
      </c>
      <c r="L38" s="47">
        <f>E34</f>
        <v>364998124833.02991</v>
      </c>
      <c r="M38" s="72"/>
    </row>
    <row r="39" spans="2:17" ht="25.5" thickBot="1">
      <c r="D39" s="209" t="s">
        <v>257</v>
      </c>
      <c r="E39" s="209"/>
      <c r="F39" s="61">
        <f>SUM(F37:F38)</f>
        <v>1313238</v>
      </c>
      <c r="G39" s="192">
        <f>G37-G38</f>
        <v>4320031988482.0752</v>
      </c>
      <c r="I39" s="40">
        <f>I38/I37</f>
        <v>7.3320262164320985E-2</v>
      </c>
      <c r="K39" s="71" t="s">
        <v>306</v>
      </c>
      <c r="L39" s="47">
        <f>G34</f>
        <v>120438123778.65594</v>
      </c>
      <c r="M39" s="72"/>
      <c r="P39" s="4"/>
    </row>
    <row r="40" spans="2:17" ht="24">
      <c r="K40" s="71" t="s">
        <v>305</v>
      </c>
      <c r="L40" s="47">
        <f>H34</f>
        <v>1083943114007.9036</v>
      </c>
      <c r="M40" s="72"/>
    </row>
    <row r="41" spans="2:17" ht="24">
      <c r="K41" s="71" t="s">
        <v>304</v>
      </c>
      <c r="L41" s="47">
        <f>I34</f>
        <v>321717218479.64282</v>
      </c>
      <c r="M41" s="72"/>
      <c r="P41" s="47">
        <v>82205</v>
      </c>
    </row>
    <row r="42" spans="2:17" ht="24">
      <c r="H42" s="47">
        <v>-5140848</v>
      </c>
      <c r="K42" s="71" t="s">
        <v>257</v>
      </c>
      <c r="L42" s="47">
        <f>SUM(L37:L41)</f>
        <v>4709552299573.999</v>
      </c>
      <c r="M42" s="72"/>
      <c r="P42" s="47">
        <v>-86164</v>
      </c>
    </row>
    <row r="43" spans="2:17" ht="18.75" thickBot="1">
      <c r="H43" s="47">
        <v>285338</v>
      </c>
      <c r="K43" s="76" t="s">
        <v>307</v>
      </c>
      <c r="L43" s="77">
        <v>-4709552299574</v>
      </c>
      <c r="M43" s="78"/>
      <c r="P43" s="47">
        <f>SUM(P41:P42)</f>
        <v>-3959</v>
      </c>
    </row>
    <row r="44" spans="2:17" ht="18">
      <c r="H44" s="47">
        <f>SUM(H42:H43)</f>
        <v>-4855510</v>
      </c>
      <c r="P44" s="47">
        <v>82205</v>
      </c>
    </row>
    <row r="45" spans="2:17" ht="18">
      <c r="H45" s="47">
        <v>5485873</v>
      </c>
      <c r="P45" s="47">
        <v>3959</v>
      </c>
    </row>
    <row r="46" spans="2:17" ht="18">
      <c r="H46" s="47">
        <f>SUM(H44:H45)</f>
        <v>630363</v>
      </c>
      <c r="P46" s="4">
        <f>SUM(P44:P45)</f>
        <v>86164</v>
      </c>
    </row>
    <row r="47" spans="2:17" ht="18">
      <c r="H47" s="47"/>
    </row>
    <row r="48" spans="2:17" ht="18">
      <c r="H48" s="47"/>
    </row>
    <row r="49" spans="8:8" ht="18">
      <c r="H49" s="47"/>
    </row>
    <row r="50" spans="8:8" ht="18">
      <c r="H50" s="47"/>
    </row>
    <row r="51" spans="8:8" ht="18">
      <c r="H51" s="47"/>
    </row>
  </sheetData>
  <mergeCells count="51">
    <mergeCell ref="B10:C10"/>
    <mergeCell ref="D10:L10"/>
    <mergeCell ref="A1:K1"/>
    <mergeCell ref="A2:K2"/>
    <mergeCell ref="A3:K3"/>
    <mergeCell ref="B4:C4"/>
    <mergeCell ref="B5:C5"/>
    <mergeCell ref="D5:L5"/>
    <mergeCell ref="B6:C6"/>
    <mergeCell ref="J6:K9"/>
    <mergeCell ref="B7:C7"/>
    <mergeCell ref="B8:C8"/>
    <mergeCell ref="B9:C9"/>
    <mergeCell ref="B17:C17"/>
    <mergeCell ref="B18:C18"/>
    <mergeCell ref="B19:C19"/>
    <mergeCell ref="B11:C11"/>
    <mergeCell ref="J11:K18"/>
    <mergeCell ref="B12:C12"/>
    <mergeCell ref="B13:C13"/>
    <mergeCell ref="B14:C14"/>
    <mergeCell ref="B15:C15"/>
    <mergeCell ref="B16:C16"/>
    <mergeCell ref="N16:N19"/>
    <mergeCell ref="O16:O19"/>
    <mergeCell ref="P16:P19"/>
    <mergeCell ref="Q16:Q19"/>
    <mergeCell ref="R16:R19"/>
    <mergeCell ref="B20:C20"/>
    <mergeCell ref="D20:L20"/>
    <mergeCell ref="B21:C21"/>
    <mergeCell ref="J21:K30"/>
    <mergeCell ref="B22:C22"/>
    <mergeCell ref="B23:C23"/>
    <mergeCell ref="B24:C24"/>
    <mergeCell ref="B25:C25"/>
    <mergeCell ref="B26:C26"/>
    <mergeCell ref="B27:C27"/>
    <mergeCell ref="D39:E39"/>
    <mergeCell ref="B28:C28"/>
    <mergeCell ref="B29:C29"/>
    <mergeCell ref="B30:C30"/>
    <mergeCell ref="B31:C31"/>
    <mergeCell ref="D31:I33"/>
    <mergeCell ref="B32:C32"/>
    <mergeCell ref="B33:C33"/>
    <mergeCell ref="B34:C34"/>
    <mergeCell ref="B35:L35"/>
    <mergeCell ref="K36:M36"/>
    <mergeCell ref="D37:E37"/>
    <mergeCell ref="D38:E38"/>
  </mergeCells>
  <pageMargins left="0" right="0" top="0" bottom="0" header="0.31496062992125984" footer="0.31496062992125984"/>
  <pageSetup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A1:U51"/>
  <sheetViews>
    <sheetView rightToLeft="1" topLeftCell="A15" zoomScaleNormal="100" workbookViewId="0">
      <selection activeCell="A22" sqref="A22:XFD22"/>
    </sheetView>
  </sheetViews>
  <sheetFormatPr defaultColWidth="9" defaultRowHeight="14.25"/>
  <cols>
    <col min="1" max="1" width="2.375" style="9" customWidth="1"/>
    <col min="2" max="2" width="9" style="9"/>
    <col min="3" max="3" width="19.25" style="9" customWidth="1"/>
    <col min="4" max="7" width="21.375" style="9" customWidth="1"/>
    <col min="8" max="8" width="19.125" style="9" customWidth="1"/>
    <col min="9" max="9" width="18.375" style="9" customWidth="1"/>
    <col min="10" max="10" width="13" style="9" customWidth="1"/>
    <col min="11" max="11" width="14.75" style="9" customWidth="1"/>
    <col min="12" max="12" width="21.375" style="9" customWidth="1"/>
    <col min="13" max="13" width="5" style="9" customWidth="1"/>
    <col min="14" max="14" width="19.375" style="9" customWidth="1"/>
    <col min="15" max="15" width="16.875" style="9" customWidth="1"/>
    <col min="16" max="16" width="19.375" style="9" customWidth="1"/>
    <col min="17" max="18" width="16.375" style="9" customWidth="1"/>
    <col min="19" max="19" width="9" style="9"/>
    <col min="20" max="20" width="19" style="9" customWidth="1"/>
    <col min="21" max="16384" width="9" style="9"/>
  </cols>
  <sheetData>
    <row r="1" spans="1:18" ht="20.25">
      <c r="A1" s="240" t="s">
        <v>268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42"/>
    </row>
    <row r="2" spans="1:18" ht="20.25">
      <c r="A2" s="240" t="s">
        <v>269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43" t="s">
        <v>270</v>
      </c>
    </row>
    <row r="3" spans="1:18" ht="22.5" customHeight="1">
      <c r="A3" s="240" t="s">
        <v>271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44" t="s">
        <v>272</v>
      </c>
    </row>
    <row r="4" spans="1:18" ht="59.25" customHeight="1">
      <c r="B4" s="211" t="s">
        <v>273</v>
      </c>
      <c r="C4" s="241"/>
      <c r="D4" s="45" t="s">
        <v>274</v>
      </c>
      <c r="E4" s="45" t="s">
        <v>275</v>
      </c>
      <c r="F4" s="45" t="s">
        <v>276</v>
      </c>
      <c r="G4" s="45" t="s">
        <v>277</v>
      </c>
      <c r="H4" s="45" t="s">
        <v>278</v>
      </c>
      <c r="I4" s="45" t="s">
        <v>279</v>
      </c>
      <c r="J4" s="45" t="s">
        <v>280</v>
      </c>
      <c r="K4" s="45" t="s">
        <v>281</v>
      </c>
      <c r="L4" s="46" t="s">
        <v>257</v>
      </c>
    </row>
    <row r="5" spans="1:18" ht="20.25">
      <c r="B5" s="215" t="s">
        <v>282</v>
      </c>
      <c r="C5" s="215"/>
      <c r="D5" s="216"/>
      <c r="E5" s="242"/>
      <c r="F5" s="242"/>
      <c r="G5" s="242"/>
      <c r="H5" s="242"/>
      <c r="I5" s="242"/>
      <c r="J5" s="242"/>
      <c r="K5" s="242"/>
      <c r="L5" s="243"/>
    </row>
    <row r="6" spans="1:18" ht="21">
      <c r="B6" s="209" t="s">
        <v>283</v>
      </c>
      <c r="C6" s="209"/>
      <c r="D6" s="47">
        <f>'[3]تولید آب '!H69</f>
        <v>23235105463</v>
      </c>
      <c r="E6" s="47">
        <f>'تولید برق '!H32</f>
        <v>203191800</v>
      </c>
      <c r="F6" s="47">
        <f>'حق النظاره و خدمات '!H301</f>
        <v>4245903600</v>
      </c>
      <c r="G6" s="47">
        <f>F6*10/100</f>
        <v>424590360</v>
      </c>
      <c r="H6" s="47">
        <f>F6*90/100</f>
        <v>3821313240</v>
      </c>
      <c r="I6" s="47">
        <f>'اداری و عمومی '!H42</f>
        <v>3419678950</v>
      </c>
      <c r="J6" s="225"/>
      <c r="K6" s="226"/>
      <c r="L6" s="47">
        <f>D6+E6+G6+H6+I6</f>
        <v>31103879813</v>
      </c>
    </row>
    <row r="7" spans="1:18" ht="21" customHeight="1">
      <c r="B7" s="209" t="s">
        <v>284</v>
      </c>
      <c r="C7" s="209"/>
      <c r="D7" s="47">
        <f>'[3]تولید آب '!H94</f>
        <v>1929098067</v>
      </c>
      <c r="E7" s="47">
        <f>'تولید برق '!H50</f>
        <v>0</v>
      </c>
      <c r="F7" s="47">
        <f>'حق النظاره و خدمات '!H377</f>
        <v>2011800</v>
      </c>
      <c r="G7" s="47">
        <f>F7*10/100</f>
        <v>201180</v>
      </c>
      <c r="H7" s="47">
        <f>F7*90/100</f>
        <v>1810620</v>
      </c>
      <c r="I7" s="47">
        <f>'اداری و عمومی '!H60</f>
        <v>0</v>
      </c>
      <c r="J7" s="212"/>
      <c r="K7" s="214"/>
      <c r="L7" s="47">
        <f t="shared" ref="L7:L8" si="0">D7+E7+G7+H7+I7</f>
        <v>1931109867</v>
      </c>
      <c r="N7" s="4">
        <f>D9+D21+D22+D23</f>
        <v>30750320106.487709</v>
      </c>
      <c r="O7" s="47"/>
    </row>
    <row r="8" spans="1:18" ht="21.75" thickBot="1">
      <c r="B8" s="209" t="s">
        <v>285</v>
      </c>
      <c r="C8" s="209"/>
      <c r="D8" s="48">
        <f>'[3]تولید آب '!H119</f>
        <v>2951927845</v>
      </c>
      <c r="E8" s="48">
        <f>'تولید برق '!H58</f>
        <v>1905222227</v>
      </c>
      <c r="F8" s="48">
        <f>'حق النظاره و خدمات '!H473</f>
        <v>23488205336</v>
      </c>
      <c r="G8" s="48">
        <f>F8*10/100</f>
        <v>2348820533.5999999</v>
      </c>
      <c r="H8" s="48">
        <f>F8*90/100</f>
        <v>21139384802.400002</v>
      </c>
      <c r="I8" s="48">
        <f>'اداری و عمومی '!H78</f>
        <v>24261324642</v>
      </c>
      <c r="J8" s="212"/>
      <c r="K8" s="214"/>
      <c r="L8" s="48">
        <f t="shared" si="0"/>
        <v>52606680050</v>
      </c>
      <c r="N8" s="4"/>
      <c r="O8" s="47"/>
    </row>
    <row r="9" spans="1:18" ht="21" customHeight="1" thickBot="1">
      <c r="B9" s="244" t="s">
        <v>286</v>
      </c>
      <c r="C9" s="245"/>
      <c r="D9" s="49">
        <f>SUM(D6:D8)</f>
        <v>28116131375</v>
      </c>
      <c r="E9" s="50">
        <f>SUM(E6:E8)</f>
        <v>2108414027</v>
      </c>
      <c r="F9" s="50">
        <f>SUM(F6:F8)</f>
        <v>27736120736</v>
      </c>
      <c r="G9" s="50">
        <f>SUM(G6:G8)</f>
        <v>2773612073.5999999</v>
      </c>
      <c r="H9" s="50">
        <f>SUM(H6:H8)</f>
        <v>24962508662.400002</v>
      </c>
      <c r="I9" s="51">
        <f t="shared" ref="I9" si="1">SUM(I6:I8)</f>
        <v>27681003592</v>
      </c>
      <c r="J9" s="227"/>
      <c r="K9" s="227"/>
      <c r="L9" s="52">
        <f>D9+E9+G9+H9+I9</f>
        <v>85641669730</v>
      </c>
      <c r="N9" s="4"/>
      <c r="O9" s="47"/>
    </row>
    <row r="10" spans="1:18" ht="20.25">
      <c r="B10" s="215" t="s">
        <v>287</v>
      </c>
      <c r="C10" s="215"/>
      <c r="D10" s="236"/>
      <c r="E10" s="237"/>
      <c r="F10" s="237"/>
      <c r="G10" s="237"/>
      <c r="H10" s="237"/>
      <c r="I10" s="237"/>
      <c r="J10" s="238"/>
      <c r="K10" s="238"/>
      <c r="L10" s="239"/>
      <c r="N10" s="4"/>
    </row>
    <row r="11" spans="1:18" ht="21">
      <c r="B11" s="209" t="s">
        <v>288</v>
      </c>
      <c r="C11" s="209"/>
      <c r="D11" s="47">
        <f>'[3]تولید آب '!H128</f>
        <v>67746482495</v>
      </c>
      <c r="E11" s="47">
        <v>0</v>
      </c>
      <c r="F11" s="47">
        <f>'حق النظاره و خدمات '!H518</f>
        <v>1574036711</v>
      </c>
      <c r="G11" s="47">
        <f t="shared" ref="G11:G16" si="2">F11*10/100</f>
        <v>157403671.09999999</v>
      </c>
      <c r="H11" s="53">
        <f>F11*90/100</f>
        <v>1416633039.9000001</v>
      </c>
      <c r="I11" s="47">
        <f>'اداری و عمومی '!H86</f>
        <v>3058666775</v>
      </c>
      <c r="J11" s="225"/>
      <c r="K11" s="235"/>
      <c r="L11" s="47">
        <f>D11+E11+G11+H11+I11</f>
        <v>72379185981</v>
      </c>
      <c r="N11" s="4">
        <f>D11+D12+D13+D15+D16</f>
        <v>629305607257</v>
      </c>
      <c r="O11" s="4"/>
    </row>
    <row r="12" spans="1:18" ht="21">
      <c r="B12" s="209" t="s">
        <v>289</v>
      </c>
      <c r="C12" s="209"/>
      <c r="D12" s="47">
        <f>'[3]تولید آب '!H151</f>
        <v>91704306223</v>
      </c>
      <c r="E12" s="47">
        <f>'تولید برق '!H62</f>
        <v>3713815000</v>
      </c>
      <c r="F12" s="47">
        <f>'حق النظاره و خدمات '!H593</f>
        <v>5674417662</v>
      </c>
      <c r="G12" s="47">
        <f t="shared" si="2"/>
        <v>567441766.20000005</v>
      </c>
      <c r="H12" s="53">
        <f t="shared" ref="H12:H16" si="3">F12*90/100</f>
        <v>5106975895.8000002</v>
      </c>
      <c r="I12" s="47">
        <f>'اداری و عمومی '!H94</f>
        <v>625579633</v>
      </c>
      <c r="J12" s="212"/>
      <c r="K12" s="213"/>
      <c r="L12" s="47">
        <f t="shared" ref="L12:L16" si="4">D12+E12+G12+H12+I12</f>
        <v>101718118518</v>
      </c>
    </row>
    <row r="13" spans="1:18" ht="21">
      <c r="B13" s="209" t="s">
        <v>262</v>
      </c>
      <c r="C13" s="209"/>
      <c r="D13" s="47">
        <f>'[3]تولید آب '!H157</f>
        <v>21212928</v>
      </c>
      <c r="E13" s="47">
        <f>'تولید برق '!H65</f>
        <v>66410700</v>
      </c>
      <c r="F13" s="47">
        <f>'حق النظاره و خدمات '!H621</f>
        <v>5214042595</v>
      </c>
      <c r="G13" s="47">
        <f t="shared" si="2"/>
        <v>521404259.5</v>
      </c>
      <c r="H13" s="53">
        <f t="shared" si="3"/>
        <v>4692638335.5</v>
      </c>
      <c r="I13" s="47">
        <f>'اداری و عمومی '!H98</f>
        <v>181622729</v>
      </c>
      <c r="J13" s="212"/>
      <c r="K13" s="213"/>
      <c r="L13" s="47">
        <f t="shared" si="4"/>
        <v>5483288952</v>
      </c>
    </row>
    <row r="14" spans="1:18" ht="21">
      <c r="B14" s="209" t="s">
        <v>290</v>
      </c>
      <c r="C14" s="209"/>
      <c r="D14" s="47">
        <f>'[3]تولید آب '!H171</f>
        <v>213823862868</v>
      </c>
      <c r="E14" s="47">
        <f>'تولید برق '!H69</f>
        <v>40716606298</v>
      </c>
      <c r="F14" s="47">
        <f>'حق النظاره و خدمات '!H673</f>
        <v>148526296090</v>
      </c>
      <c r="G14" s="47">
        <f t="shared" si="2"/>
        <v>14852629609</v>
      </c>
      <c r="H14" s="53">
        <f t="shared" si="3"/>
        <v>133673666481</v>
      </c>
      <c r="I14" s="47">
        <f>'اداری و عمومی '!H104</f>
        <v>63507683266</v>
      </c>
      <c r="J14" s="212"/>
      <c r="K14" s="213"/>
      <c r="L14" s="47">
        <f t="shared" si="4"/>
        <v>466574448522</v>
      </c>
    </row>
    <row r="15" spans="1:18" ht="21">
      <c r="B15" s="209" t="s">
        <v>291</v>
      </c>
      <c r="C15" s="209"/>
      <c r="D15" s="47">
        <f>'[3]تولید آب '!I194</f>
        <v>9822483400</v>
      </c>
      <c r="E15" s="47">
        <f>'تولید برق '!I74</f>
        <v>234107909</v>
      </c>
      <c r="F15" s="47">
        <f>'حق النظاره و خدمات '!I786</f>
        <v>27215698284</v>
      </c>
      <c r="G15" s="47">
        <f t="shared" si="2"/>
        <v>2721569828.4000001</v>
      </c>
      <c r="H15" s="53">
        <f t="shared" si="3"/>
        <v>24494128455.599998</v>
      </c>
      <c r="I15" s="47">
        <f>'اداری و عمومی '!I119</f>
        <v>15799581960</v>
      </c>
      <c r="J15" s="212"/>
      <c r="K15" s="213"/>
      <c r="L15" s="47">
        <f t="shared" si="4"/>
        <v>53071871553</v>
      </c>
    </row>
    <row r="16" spans="1:18" ht="21">
      <c r="B16" s="209" t="s">
        <v>258</v>
      </c>
      <c r="C16" s="209"/>
      <c r="D16" s="47">
        <f>'[3]تولید آب '!H242</f>
        <v>460011122211</v>
      </c>
      <c r="E16" s="47">
        <f>'تولید برق '!H82</f>
        <v>125778455505</v>
      </c>
      <c r="F16" s="47">
        <f>'حق النظاره و خدمات '!H863</f>
        <v>185054547807</v>
      </c>
      <c r="G16" s="47">
        <f t="shared" si="2"/>
        <v>18505454780.700001</v>
      </c>
      <c r="H16" s="53">
        <f t="shared" si="3"/>
        <v>166549093026.29999</v>
      </c>
      <c r="I16" s="47">
        <f>'اداری و عمومی '!H129</f>
        <v>10269400757</v>
      </c>
      <c r="J16" s="213"/>
      <c r="K16" s="213"/>
      <c r="L16" s="47">
        <f t="shared" si="4"/>
        <v>781113526280</v>
      </c>
      <c r="N16" s="228" t="s">
        <v>274</v>
      </c>
      <c r="O16" s="228" t="s">
        <v>275</v>
      </c>
      <c r="P16" s="228" t="s">
        <v>277</v>
      </c>
      <c r="Q16" s="228" t="s">
        <v>278</v>
      </c>
      <c r="R16" s="228" t="s">
        <v>279</v>
      </c>
    </row>
    <row r="17" spans="2:21" ht="21">
      <c r="B17" s="209" t="s">
        <v>259</v>
      </c>
      <c r="C17" s="209"/>
      <c r="D17" s="47">
        <f>'[3]تولید آب '!H247</f>
        <v>351000097113</v>
      </c>
      <c r="E17" s="47">
        <f>'تولید برق '!H84</f>
        <v>46800012948</v>
      </c>
      <c r="F17" s="47">
        <v>0</v>
      </c>
      <c r="G17" s="47"/>
      <c r="H17" s="53"/>
      <c r="I17" s="47">
        <v>0</v>
      </c>
      <c r="J17" s="213"/>
      <c r="K17" s="213"/>
      <c r="L17" s="47"/>
      <c r="N17" s="229"/>
      <c r="O17" s="229"/>
      <c r="P17" s="229"/>
      <c r="Q17" s="229"/>
      <c r="R17" s="229"/>
    </row>
    <row r="18" spans="2:21" ht="20.25">
      <c r="B18" s="231" t="s">
        <v>292</v>
      </c>
      <c r="C18" s="232"/>
      <c r="D18" s="62">
        <f>SUM(D11:D17)</f>
        <v>1194129567238</v>
      </c>
      <c r="E18" s="62">
        <f t="shared" ref="E18:I18" si="5">SUM(E11:E17)</f>
        <v>217309408360</v>
      </c>
      <c r="F18" s="62">
        <f t="shared" si="5"/>
        <v>373259039149</v>
      </c>
      <c r="G18" s="62">
        <f t="shared" si="5"/>
        <v>37325903914.900002</v>
      </c>
      <c r="H18" s="62">
        <f t="shared" si="5"/>
        <v>335933135234.09998</v>
      </c>
      <c r="I18" s="62">
        <f t="shared" si="5"/>
        <v>93442535120</v>
      </c>
      <c r="J18" s="227"/>
      <c r="K18" s="227"/>
      <c r="L18" s="73">
        <f>SUM(L11:L16)</f>
        <v>1480340439806</v>
      </c>
      <c r="N18" s="229"/>
      <c r="O18" s="229"/>
      <c r="P18" s="229"/>
      <c r="Q18" s="229"/>
      <c r="R18" s="229"/>
    </row>
    <row r="19" spans="2:21" ht="21" thickBot="1">
      <c r="B19" s="233" t="s">
        <v>293</v>
      </c>
      <c r="C19" s="234"/>
      <c r="D19" s="54">
        <f>D18+D9</f>
        <v>1222245698613</v>
      </c>
      <c r="E19" s="54">
        <f t="shared" ref="E19:I19" si="6">E18+E9</f>
        <v>219417822387</v>
      </c>
      <c r="F19" s="54">
        <f t="shared" si="6"/>
        <v>400995159885</v>
      </c>
      <c r="G19" s="54">
        <f t="shared" si="6"/>
        <v>40099515988.5</v>
      </c>
      <c r="H19" s="54">
        <f t="shared" si="6"/>
        <v>360895643896.5</v>
      </c>
      <c r="I19" s="54">
        <f t="shared" si="6"/>
        <v>121123538712</v>
      </c>
      <c r="J19" s="55"/>
      <c r="K19" s="55"/>
      <c r="L19" s="56">
        <f>D19+E19+G19+H19+I19</f>
        <v>1963782219597</v>
      </c>
      <c r="N19" s="230"/>
      <c r="O19" s="230"/>
      <c r="P19" s="230"/>
      <c r="Q19" s="230"/>
      <c r="R19" s="230"/>
    </row>
    <row r="20" spans="2:21" ht="14.25" customHeight="1">
      <c r="B20" s="222" t="s">
        <v>294</v>
      </c>
      <c r="C20" s="222"/>
      <c r="D20" s="223"/>
      <c r="E20" s="223"/>
      <c r="F20" s="223"/>
      <c r="G20" s="223"/>
      <c r="H20" s="223"/>
      <c r="I20" s="223"/>
      <c r="J20" s="224"/>
      <c r="K20" s="224"/>
      <c r="L20" s="223"/>
    </row>
    <row r="21" spans="2:21" ht="21">
      <c r="B21" s="209" t="s">
        <v>295</v>
      </c>
      <c r="C21" s="209"/>
      <c r="D21" s="47">
        <f>'جدول سهم دهی '!C7</f>
        <v>1997698068.0258923</v>
      </c>
      <c r="E21" s="47">
        <f>'جدول سهم دهی '!C8</f>
        <v>168796662.28801641</v>
      </c>
      <c r="F21" s="189">
        <f>'جدول سهم دهی '!C9</f>
        <v>839117868.32231772</v>
      </c>
      <c r="G21" s="47">
        <f>F21*10/100</f>
        <v>83911786.832231775</v>
      </c>
      <c r="H21" s="47">
        <f>F21*90/100</f>
        <v>755206081.49008596</v>
      </c>
      <c r="I21" s="47">
        <f>'جدول سهم دهی '!C10</f>
        <v>107754305.36377253</v>
      </c>
      <c r="J21" s="225"/>
      <c r="K21" s="226"/>
      <c r="L21" s="47">
        <f>D21+E21+G21+H21+I21</f>
        <v>3113366903.999999</v>
      </c>
      <c r="N21" s="47"/>
      <c r="O21" s="47"/>
      <c r="P21" s="47"/>
      <c r="Q21" s="47"/>
      <c r="R21" s="47">
        <f>I21+I6</f>
        <v>3527433255.3637724</v>
      </c>
    </row>
    <row r="22" spans="2:21" ht="21">
      <c r="B22" s="209" t="s">
        <v>296</v>
      </c>
      <c r="C22" s="209"/>
      <c r="D22" s="47">
        <f>'جدول سهم دهی '!D7</f>
        <v>434020134.06726152</v>
      </c>
      <c r="E22" s="47">
        <f>'جدول سهم دهی '!D8</f>
        <v>36672784.125354424</v>
      </c>
      <c r="F22" s="47">
        <f>'جدول سهم دهی '!D9</f>
        <v>182306853.84172213</v>
      </c>
      <c r="G22" s="47">
        <f t="shared" ref="G22:G29" si="7">F22*10/100</f>
        <v>18230685.384172212</v>
      </c>
      <c r="H22" s="47">
        <f t="shared" ref="H22:H29" si="8">F22*90/100</f>
        <v>164076168.45754993</v>
      </c>
      <c r="I22" s="47">
        <f>'جدول سهم دهی '!D10</f>
        <v>23410713.965661716</v>
      </c>
      <c r="J22" s="212"/>
      <c r="K22" s="214"/>
      <c r="L22" s="47">
        <f t="shared" ref="L22:L29" si="9">D22+E22+G22+H22+I22</f>
        <v>676410485.99999976</v>
      </c>
      <c r="N22" s="47"/>
      <c r="O22" s="47"/>
      <c r="P22" s="47"/>
      <c r="Q22" s="47"/>
      <c r="R22" s="47">
        <f>I22+I7</f>
        <v>23410713.965661716</v>
      </c>
    </row>
    <row r="23" spans="2:21" ht="21">
      <c r="B23" s="209" t="s">
        <v>285</v>
      </c>
      <c r="C23" s="209"/>
      <c r="D23" s="47">
        <f>'جدول سهم دهی '!E7</f>
        <v>202470529.39455548</v>
      </c>
      <c r="E23" s="47">
        <f>'جدول سهم دهی '!E8</f>
        <v>17107865.357882358</v>
      </c>
      <c r="F23" s="47">
        <f>'جدول سهم دهی '!E9</f>
        <v>85046204.800879106</v>
      </c>
      <c r="G23" s="47">
        <f t="shared" si="7"/>
        <v>8504620.4800879117</v>
      </c>
      <c r="H23" s="47">
        <f t="shared" si="8"/>
        <v>76541584.3207912</v>
      </c>
      <c r="I23" s="47">
        <f>'جدول سهم دهی '!E10</f>
        <v>10921105.446682967</v>
      </c>
      <c r="J23" s="212"/>
      <c r="K23" s="214"/>
      <c r="L23" s="47">
        <f t="shared" si="9"/>
        <v>315545704.99999994</v>
      </c>
      <c r="N23" s="47"/>
      <c r="O23" s="47"/>
      <c r="P23" s="47"/>
      <c r="Q23" s="47"/>
      <c r="R23" s="47">
        <f>I23+I8</f>
        <v>24272245747.446682</v>
      </c>
    </row>
    <row r="24" spans="2:21" ht="21">
      <c r="B24" s="209" t="s">
        <v>288</v>
      </c>
      <c r="C24" s="209"/>
      <c r="D24" s="47">
        <f>'جدول سهم دهی '!F7</f>
        <v>693969332.79391468</v>
      </c>
      <c r="E24" s="47">
        <f>'جدول سهم دهی '!F8</f>
        <v>58637343.140453108</v>
      </c>
      <c r="F24" s="47">
        <f>'جدول سهم دهی '!F9</f>
        <v>291496536.20606256</v>
      </c>
      <c r="G24" s="57">
        <f t="shared" si="7"/>
        <v>29149653.620606255</v>
      </c>
      <c r="H24" s="58">
        <f t="shared" si="8"/>
        <v>262346882.58545631</v>
      </c>
      <c r="I24" s="47">
        <f>'جدول سهم دهی '!F10</f>
        <v>37432174.859569296</v>
      </c>
      <c r="J24" s="212"/>
      <c r="K24" s="214"/>
      <c r="L24" s="47">
        <f t="shared" si="9"/>
        <v>1081535386.9999998</v>
      </c>
      <c r="N24" s="47">
        <f>D24+D11</f>
        <v>68440451827.793915</v>
      </c>
      <c r="O24" s="47">
        <f t="shared" ref="O24:O29" si="10">E24+E11</f>
        <v>58637343.140453108</v>
      </c>
      <c r="P24" s="47">
        <f t="shared" ref="P24:R29" si="11">G24+G11</f>
        <v>186553324.72060624</v>
      </c>
      <c r="Q24" s="47">
        <f t="shared" si="11"/>
        <v>1678979922.4854565</v>
      </c>
      <c r="R24" s="47">
        <f t="shared" si="11"/>
        <v>3096098949.8595691</v>
      </c>
    </row>
    <row r="25" spans="2:21" ht="21">
      <c r="B25" s="209" t="s">
        <v>289</v>
      </c>
      <c r="C25" s="209"/>
      <c r="D25" s="47">
        <f>'جدول سهم دهی '!G7</f>
        <v>386382729.61759716</v>
      </c>
      <c r="E25" s="47">
        <f>'جدول سهم دهی '!G8</f>
        <v>32647633.878743973</v>
      </c>
      <c r="F25" s="47">
        <f>'جدول سهم دهی '!G9</f>
        <v>162297124.68694961</v>
      </c>
      <c r="G25" s="57">
        <f t="shared" si="7"/>
        <v>16229712.468694961</v>
      </c>
      <c r="H25" s="58">
        <f t="shared" si="8"/>
        <v>146067412.21825466</v>
      </c>
      <c r="I25" s="47">
        <f>'جدول سهم دهی '!G10</f>
        <v>20841188.81670906</v>
      </c>
      <c r="J25" s="212"/>
      <c r="K25" s="214"/>
      <c r="L25" s="47">
        <f t="shared" si="9"/>
        <v>602168676.99999976</v>
      </c>
      <c r="N25" s="47">
        <f>D12+D25</f>
        <v>92090688952.617599</v>
      </c>
      <c r="O25" s="47">
        <f t="shared" si="10"/>
        <v>3746462633.8787441</v>
      </c>
      <c r="P25" s="47">
        <f t="shared" si="11"/>
        <v>583671478.66869497</v>
      </c>
      <c r="Q25" s="47">
        <f t="shared" si="11"/>
        <v>5253043308.0182552</v>
      </c>
      <c r="R25" s="47">
        <f t="shared" si="11"/>
        <v>646420821.81670904</v>
      </c>
    </row>
    <row r="26" spans="2:21" ht="21">
      <c r="B26" s="209" t="s">
        <v>262</v>
      </c>
      <c r="C26" s="209"/>
      <c r="D26" s="47">
        <f>'جدول سهم دهی '!H7</f>
        <v>100860551010.95894</v>
      </c>
      <c r="E26" s="47">
        <f>'جدول سهم دهی '!H8</f>
        <v>8522271027.6753531</v>
      </c>
      <c r="F26" s="47">
        <f>'جدول سهم دهی '!H9</f>
        <v>42365706768.57325</v>
      </c>
      <c r="G26" s="57">
        <f t="shared" si="7"/>
        <v>4236570676.8573246</v>
      </c>
      <c r="H26" s="58">
        <f t="shared" si="8"/>
        <v>38129136091.715919</v>
      </c>
      <c r="I26" s="47">
        <f>'جدول سهم دهی '!H10</f>
        <v>5440340953.7924042</v>
      </c>
      <c r="J26" s="212"/>
      <c r="K26" s="214"/>
      <c r="L26" s="47">
        <f t="shared" si="9"/>
        <v>157188869760.99994</v>
      </c>
      <c r="N26" s="47">
        <f>D26+D13</f>
        <v>100881763938.95894</v>
      </c>
      <c r="O26" s="47">
        <f t="shared" si="10"/>
        <v>8588681727.6753531</v>
      </c>
      <c r="P26" s="47">
        <f t="shared" si="11"/>
        <v>4757974936.3573246</v>
      </c>
      <c r="Q26" s="47">
        <f t="shared" si="11"/>
        <v>42821774427.215919</v>
      </c>
      <c r="R26" s="47">
        <f t="shared" si="11"/>
        <v>5621963682.7924042</v>
      </c>
    </row>
    <row r="27" spans="2:21" ht="21">
      <c r="B27" s="209" t="s">
        <v>290</v>
      </c>
      <c r="C27" s="209"/>
      <c r="D27" s="47">
        <f>'جدول سهم دهی '!I7</f>
        <v>68524968244.840439</v>
      </c>
      <c r="E27" s="47">
        <f>'جدول سهم دهی '!I8</f>
        <v>5790057120.3693342</v>
      </c>
      <c r="F27" s="47">
        <f>'جدول سهم دهی '!I9</f>
        <v>28783391344.662277</v>
      </c>
      <c r="G27" s="57">
        <f t="shared" si="7"/>
        <v>2878339134.466228</v>
      </c>
      <c r="H27" s="58">
        <f t="shared" si="8"/>
        <v>25905052210.196049</v>
      </c>
      <c r="I27" s="47">
        <f>'جدول سهم دهی '!I10</f>
        <v>3696184359.127913</v>
      </c>
      <c r="J27" s="212"/>
      <c r="K27" s="214"/>
      <c r="L27" s="47">
        <f t="shared" si="9"/>
        <v>106794601068.99997</v>
      </c>
      <c r="N27" s="70">
        <f>D27+D14</f>
        <v>282348831112.84045</v>
      </c>
      <c r="O27" s="70">
        <f t="shared" si="10"/>
        <v>46506663418.369331</v>
      </c>
      <c r="P27" s="70">
        <f t="shared" si="11"/>
        <v>17730968743.466228</v>
      </c>
      <c r="Q27" s="70">
        <f t="shared" si="11"/>
        <v>159578718691.19604</v>
      </c>
      <c r="R27" s="70">
        <f t="shared" si="11"/>
        <v>67203867625.127914</v>
      </c>
    </row>
    <row r="28" spans="2:21" ht="21">
      <c r="B28" s="209" t="s">
        <v>291</v>
      </c>
      <c r="C28" s="209"/>
      <c r="D28" s="47">
        <f>'جدول سهم دهی '!J7</f>
        <v>25541287427.377007</v>
      </c>
      <c r="E28" s="47">
        <f>'جدول سهم دهی '!J8</f>
        <v>2158125963.720078</v>
      </c>
      <c r="F28" s="47">
        <f>'جدول سهم دهی '!J9</f>
        <v>10728423380.53982</v>
      </c>
      <c r="G28" s="57">
        <f t="shared" si="7"/>
        <v>1072842338.0539819</v>
      </c>
      <c r="H28" s="58">
        <f t="shared" si="8"/>
        <v>9655581042.4858379</v>
      </c>
      <c r="I28" s="47">
        <f>'جدول سهم دهی '!J10</f>
        <v>1377677502.3630822</v>
      </c>
      <c r="J28" s="212"/>
      <c r="K28" s="214"/>
      <c r="L28" s="47">
        <f t="shared" si="9"/>
        <v>39805514273.999985</v>
      </c>
      <c r="N28" s="47">
        <f>D28+D15</f>
        <v>35363770827.377007</v>
      </c>
      <c r="O28" s="47">
        <f t="shared" si="10"/>
        <v>2392233872.720078</v>
      </c>
      <c r="P28" s="47">
        <f t="shared" si="11"/>
        <v>3794412166.4539819</v>
      </c>
      <c r="Q28" s="47">
        <f t="shared" si="11"/>
        <v>34149709498.085838</v>
      </c>
      <c r="R28" s="47">
        <f t="shared" si="11"/>
        <v>17177259462.363083</v>
      </c>
    </row>
    <row r="29" spans="2:21" ht="21.75" thickBot="1">
      <c r="B29" s="209" t="s">
        <v>258</v>
      </c>
      <c r="C29" s="209"/>
      <c r="D29" s="48">
        <f>'جدول سهم دهی '!K7</f>
        <v>8641176346.9756279</v>
      </c>
      <c r="E29" s="48">
        <f>'جدول سهم دهی '!K8</f>
        <v>730141230.52790356</v>
      </c>
      <c r="F29" s="48">
        <f>'جدول سهم دهی '!K9</f>
        <v>3629660353.6473169</v>
      </c>
      <c r="G29" s="59">
        <f t="shared" si="7"/>
        <v>362966035.36473167</v>
      </c>
      <c r="H29" s="60">
        <f t="shared" si="8"/>
        <v>3266694318.2825856</v>
      </c>
      <c r="I29" s="48">
        <f>'جدول سهم دهی '!K10</f>
        <v>466098440.84914637</v>
      </c>
      <c r="J29" s="212"/>
      <c r="K29" s="214"/>
      <c r="L29" s="48">
        <f t="shared" si="9"/>
        <v>13467076371.999994</v>
      </c>
      <c r="N29" s="47">
        <f>D29+D16</f>
        <v>468652298557.97565</v>
      </c>
      <c r="O29" s="47">
        <f t="shared" si="10"/>
        <v>126508596735.52791</v>
      </c>
      <c r="P29" s="47">
        <f t="shared" si="11"/>
        <v>18868420816.064732</v>
      </c>
      <c r="Q29" s="47">
        <f t="shared" si="11"/>
        <v>169815787344.58258</v>
      </c>
      <c r="R29" s="47">
        <f t="shared" si="11"/>
        <v>10735499197.849146</v>
      </c>
    </row>
    <row r="30" spans="2:21" ht="21" thickBot="1">
      <c r="B30" s="210" t="s">
        <v>297</v>
      </c>
      <c r="C30" s="211"/>
      <c r="D30" s="49">
        <f>SUM(D21:D29)</f>
        <v>207282523824.05124</v>
      </c>
      <c r="E30" s="50">
        <f>SUM(E21:E29)</f>
        <v>17514457631.083118</v>
      </c>
      <c r="F30" s="50">
        <f>SUM(F21:F29)</f>
        <v>87067446435.280609</v>
      </c>
      <c r="G30" s="50">
        <f t="shared" ref="G30" si="12">SUM(G21:G29)</f>
        <v>8706744643.528059</v>
      </c>
      <c r="H30" s="50">
        <f>SUM(H21:H29)</f>
        <v>78360701791.752533</v>
      </c>
      <c r="I30" s="51">
        <f>SUM(I21:I29)</f>
        <v>11180660744.584942</v>
      </c>
      <c r="J30" s="227"/>
      <c r="K30" s="227"/>
      <c r="L30" s="52">
        <f>SUM(L21:L29)</f>
        <v>323045088634.99988</v>
      </c>
      <c r="N30" s="49">
        <f>SUM(N24:N29)</f>
        <v>1047777805217.5635</v>
      </c>
      <c r="O30" s="50">
        <f>SUM(O24:O29)</f>
        <v>187801275731.31186</v>
      </c>
      <c r="P30" s="50">
        <f>SUM(P24:P29)</f>
        <v>45922001465.731567</v>
      </c>
      <c r="Q30" s="61">
        <f>SUM(Q24:Q29)</f>
        <v>413298013191.58411</v>
      </c>
      <c r="R30" s="49">
        <f>SUM(R21:R29)</f>
        <v>132304199456.58495</v>
      </c>
      <c r="U30" s="47">
        <v>755168</v>
      </c>
    </row>
    <row r="31" spans="2:21" ht="20.25">
      <c r="B31" s="210" t="s">
        <v>298</v>
      </c>
      <c r="C31" s="210"/>
      <c r="D31" s="212"/>
      <c r="E31" s="213"/>
      <c r="F31" s="213"/>
      <c r="G31" s="213"/>
      <c r="H31" s="213"/>
      <c r="I31" s="214"/>
      <c r="J31" s="47"/>
      <c r="K31" s="47"/>
      <c r="L31" s="62">
        <f>J31+K31</f>
        <v>0</v>
      </c>
      <c r="N31" s="47"/>
      <c r="U31" s="47">
        <v>70172</v>
      </c>
    </row>
    <row r="32" spans="2:21" ht="20.25">
      <c r="B32" s="210" t="s">
        <v>280</v>
      </c>
      <c r="C32" s="210"/>
      <c r="D32" s="212"/>
      <c r="E32" s="213"/>
      <c r="F32" s="213"/>
      <c r="G32" s="213"/>
      <c r="H32" s="213"/>
      <c r="I32" s="214"/>
      <c r="J32" s="47">
        <v>0</v>
      </c>
      <c r="K32" s="47">
        <v>0</v>
      </c>
      <c r="L32" s="47">
        <f t="shared" ref="L32:L33" si="13">SUM(J32:K32)</f>
        <v>0</v>
      </c>
      <c r="N32" s="4"/>
      <c r="P32" s="4">
        <f>P27+Q27</f>
        <v>177309687434.66226</v>
      </c>
      <c r="U32" s="4">
        <f>SUM(U30:U31)</f>
        <v>825340</v>
      </c>
    </row>
    <row r="33" spans="2:17" ht="21" thickBot="1">
      <c r="B33" s="210" t="s">
        <v>281</v>
      </c>
      <c r="C33" s="210"/>
      <c r="D33" s="212"/>
      <c r="E33" s="213"/>
      <c r="F33" s="213"/>
      <c r="G33" s="213"/>
      <c r="H33" s="213"/>
      <c r="I33" s="214"/>
      <c r="J33" s="48">
        <v>0</v>
      </c>
      <c r="K33" s="48">
        <v>0</v>
      </c>
      <c r="L33" s="48">
        <f t="shared" si="13"/>
        <v>0</v>
      </c>
      <c r="N33" s="4"/>
      <c r="O33" s="4"/>
      <c r="Q33" s="47">
        <v>86164</v>
      </c>
    </row>
    <row r="34" spans="2:17" ht="21" thickBot="1">
      <c r="B34" s="215" t="s">
        <v>260</v>
      </c>
      <c r="C34" s="216"/>
      <c r="D34" s="63">
        <f>D30+D19</f>
        <v>1429528222437.0513</v>
      </c>
      <c r="E34" s="64">
        <f>E30+E19</f>
        <v>236932280018.08313</v>
      </c>
      <c r="F34" s="64">
        <f t="shared" ref="F34" si="14">F30+F19</f>
        <v>488062606320.28064</v>
      </c>
      <c r="G34" s="64">
        <f>G30+G19</f>
        <v>48806260632.028061</v>
      </c>
      <c r="H34" s="64">
        <f>H30+H19</f>
        <v>439256345688.25256</v>
      </c>
      <c r="I34" s="64">
        <f>I30+I19</f>
        <v>132304199456.58495</v>
      </c>
      <c r="J34" s="64">
        <f>SUM(J31:J33)</f>
        <v>0</v>
      </c>
      <c r="K34" s="64">
        <f>K30+K18+K9</f>
        <v>0</v>
      </c>
      <c r="L34" s="65">
        <f>D34+E34+G34+H34+I34</f>
        <v>2286827308232</v>
      </c>
      <c r="N34" s="4"/>
      <c r="P34" s="4"/>
      <c r="Q34" s="47">
        <v>-85323</v>
      </c>
    </row>
    <row r="35" spans="2:17" ht="23.25" thickBot="1">
      <c r="B35" s="217">
        <v>31</v>
      </c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P35" s="4">
        <f>Q30+P30</f>
        <v>459220014657.31567</v>
      </c>
      <c r="Q35" s="47">
        <f>SUM(Q33:Q34)</f>
        <v>841</v>
      </c>
    </row>
    <row r="36" spans="2:17" ht="35.25" customHeight="1" thickBot="1">
      <c r="D36" s="4">
        <f>D29+D28+D26+D25+D24</f>
        <v>136123366847.72308</v>
      </c>
      <c r="E36" s="4">
        <f>D23+D8</f>
        <v>3154398374.3945556</v>
      </c>
      <c r="K36" s="218" t="s">
        <v>299</v>
      </c>
      <c r="L36" s="219"/>
      <c r="M36" s="220"/>
      <c r="Q36" s="9">
        <v>3959</v>
      </c>
    </row>
    <row r="37" spans="2:17" ht="24">
      <c r="D37" s="209" t="s">
        <v>300</v>
      </c>
      <c r="E37" s="209"/>
      <c r="F37" s="66">
        <v>1339389</v>
      </c>
      <c r="G37" s="57">
        <f>D34+E34+G34+H34</f>
        <v>2154523108775.415</v>
      </c>
      <c r="I37" s="4">
        <f>D34+E34+G34+H34</f>
        <v>2154523108775.415</v>
      </c>
      <c r="K37" s="67" t="s">
        <v>301</v>
      </c>
      <c r="L37" s="62">
        <f>D34</f>
        <v>1429528222437.0513</v>
      </c>
      <c r="M37" s="68"/>
      <c r="Q37" s="4">
        <f>SUM(Q35:Q36)</f>
        <v>4800</v>
      </c>
    </row>
    <row r="38" spans="2:17" ht="24.75" thickBot="1">
      <c r="C38" s="4">
        <f>D34-L38</f>
        <v>1192595942418.9683</v>
      </c>
      <c r="D38" s="221" t="s">
        <v>302</v>
      </c>
      <c r="E38" s="221"/>
      <c r="F38" s="69">
        <v>-26151</v>
      </c>
      <c r="G38" s="70">
        <v>67803092612.281471</v>
      </c>
      <c r="I38" s="4">
        <f>I34</f>
        <v>132304199456.58495</v>
      </c>
      <c r="K38" s="71" t="s">
        <v>303</v>
      </c>
      <c r="L38" s="47">
        <f>E34</f>
        <v>236932280018.08313</v>
      </c>
      <c r="M38" s="72"/>
    </row>
    <row r="39" spans="2:17" ht="25.5" thickBot="1">
      <c r="D39" s="209" t="s">
        <v>257</v>
      </c>
      <c r="E39" s="209"/>
      <c r="F39" s="61">
        <f>SUM(F37:F38)</f>
        <v>1313238</v>
      </c>
      <c r="G39" s="57">
        <f>G37-G38</f>
        <v>2086720016163.1335</v>
      </c>
      <c r="I39" s="40">
        <f>I38/I37</f>
        <v>6.1407649292647332E-2</v>
      </c>
      <c r="K39" s="71" t="s">
        <v>306</v>
      </c>
      <c r="L39" s="47">
        <f>G34</f>
        <v>48806260632.028061</v>
      </c>
      <c r="M39" s="72"/>
      <c r="P39" s="4"/>
    </row>
    <row r="40" spans="2:17" ht="24">
      <c r="K40" s="71" t="s">
        <v>305</v>
      </c>
      <c r="L40" s="47">
        <f>H34</f>
        <v>439256345688.25256</v>
      </c>
      <c r="M40" s="72"/>
    </row>
    <row r="41" spans="2:17" ht="24">
      <c r="K41" s="71" t="s">
        <v>304</v>
      </c>
      <c r="L41" s="47">
        <f>I34</f>
        <v>132304199456.58495</v>
      </c>
      <c r="M41" s="72"/>
      <c r="P41" s="47">
        <v>82205</v>
      </c>
    </row>
    <row r="42" spans="2:17" ht="24">
      <c r="H42" s="47">
        <v>-5140848</v>
      </c>
      <c r="K42" s="71" t="s">
        <v>257</v>
      </c>
      <c r="L42" s="47">
        <f>SUM(L37:L41)</f>
        <v>2286827308232</v>
      </c>
      <c r="M42" s="72"/>
      <c r="P42" s="47">
        <v>-86164</v>
      </c>
    </row>
    <row r="43" spans="2:17" ht="18.75" thickBot="1">
      <c r="H43" s="47">
        <v>285338</v>
      </c>
      <c r="K43" s="76" t="s">
        <v>307</v>
      </c>
      <c r="L43" s="77">
        <v>-4709552299574</v>
      </c>
      <c r="M43" s="78"/>
      <c r="P43" s="47">
        <f>SUM(P41:P42)</f>
        <v>-3959</v>
      </c>
    </row>
    <row r="44" spans="2:17" ht="18">
      <c r="H44" s="47">
        <f>SUM(H42:H43)</f>
        <v>-4855510</v>
      </c>
      <c r="P44" s="47">
        <v>82205</v>
      </c>
    </row>
    <row r="45" spans="2:17" ht="18">
      <c r="H45" s="47">
        <v>5485873</v>
      </c>
      <c r="P45" s="47">
        <v>3959</v>
      </c>
    </row>
    <row r="46" spans="2:17" ht="18">
      <c r="H46" s="47">
        <f>SUM(H44:H45)</f>
        <v>630363</v>
      </c>
      <c r="P46" s="4">
        <f>SUM(P44:P45)</f>
        <v>86164</v>
      </c>
    </row>
    <row r="47" spans="2:17" ht="18">
      <c r="H47" s="47"/>
    </row>
    <row r="48" spans="2:17" ht="18">
      <c r="H48" s="47"/>
    </row>
    <row r="49" spans="8:8" ht="18">
      <c r="H49" s="47"/>
    </row>
    <row r="50" spans="8:8" ht="18">
      <c r="H50" s="47"/>
    </row>
    <row r="51" spans="8:8" ht="18">
      <c r="H51" s="47"/>
    </row>
  </sheetData>
  <mergeCells count="51">
    <mergeCell ref="D39:E39"/>
    <mergeCell ref="B28:C28"/>
    <mergeCell ref="B29:C29"/>
    <mergeCell ref="B30:C30"/>
    <mergeCell ref="B31:C31"/>
    <mergeCell ref="D31:I33"/>
    <mergeCell ref="B32:C32"/>
    <mergeCell ref="B33:C33"/>
    <mergeCell ref="B34:C34"/>
    <mergeCell ref="B35:L35"/>
    <mergeCell ref="K36:M36"/>
    <mergeCell ref="D37:E37"/>
    <mergeCell ref="D38:E38"/>
    <mergeCell ref="B20:C20"/>
    <mergeCell ref="D20:L20"/>
    <mergeCell ref="B21:C21"/>
    <mergeCell ref="J21:K30"/>
    <mergeCell ref="B22:C22"/>
    <mergeCell ref="B23:C23"/>
    <mergeCell ref="B24:C24"/>
    <mergeCell ref="B25:C25"/>
    <mergeCell ref="B26:C26"/>
    <mergeCell ref="B27:C27"/>
    <mergeCell ref="N16:N19"/>
    <mergeCell ref="O16:O19"/>
    <mergeCell ref="P16:P19"/>
    <mergeCell ref="Q16:Q19"/>
    <mergeCell ref="R16:R19"/>
    <mergeCell ref="B18:C18"/>
    <mergeCell ref="B19:C19"/>
    <mergeCell ref="B11:C11"/>
    <mergeCell ref="J11:K18"/>
    <mergeCell ref="B12:C12"/>
    <mergeCell ref="B13:C13"/>
    <mergeCell ref="B14:C14"/>
    <mergeCell ref="B15:C15"/>
    <mergeCell ref="B16:C16"/>
    <mergeCell ref="B17:C17"/>
    <mergeCell ref="B10:C10"/>
    <mergeCell ref="D10:L10"/>
    <mergeCell ref="A1:K1"/>
    <mergeCell ref="A2:K2"/>
    <mergeCell ref="A3:K3"/>
    <mergeCell ref="B4:C4"/>
    <mergeCell ref="B5:C5"/>
    <mergeCell ref="D5:L5"/>
    <mergeCell ref="B6:C6"/>
    <mergeCell ref="J6:K9"/>
    <mergeCell ref="B7:C7"/>
    <mergeCell ref="B8:C8"/>
    <mergeCell ref="B9:C9"/>
  </mergeCells>
  <pageMargins left="0" right="0" top="0" bottom="0" header="0.31496062992125984" footer="0.31496062992125984"/>
  <pageSetup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تولید آب </vt:lpstr>
      <vt:lpstr>خدمات</vt:lpstr>
      <vt:lpstr>تولید برق </vt:lpstr>
      <vt:lpstr>حق النظاره و خدمات </vt:lpstr>
      <vt:lpstr>اداری و عمومی </vt:lpstr>
      <vt:lpstr>جدول سهم دهی </vt:lpstr>
      <vt:lpstr>قیمت تمام شده</vt:lpstr>
      <vt:lpstr>بهای تمام شده محاسباتی (3)</vt:lpstr>
      <vt:lpstr>بهای تمام شده محاسباتی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Aftab Abtahi</dc:creator>
  <cp:lastModifiedBy>Aftab Abtahi</cp:lastModifiedBy>
  <cp:lastPrinted>2023-06-27T05:06:28Z</cp:lastPrinted>
  <dcterms:created xsi:type="dcterms:W3CDTF">2023-06-16T12:38:56Z</dcterms:created>
  <dcterms:modified xsi:type="dcterms:W3CDTF">2023-07-15T04:55:50Z</dcterms:modified>
</cp:coreProperties>
</file>